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<sst xmlns="http://schemas.openxmlformats.org/spreadsheetml/2006/main" count="148" uniqueCount="54">
  <si>
    <t>南昌市2021年12月城市特困供养人员基本情况报表</t>
  </si>
  <si>
    <t>填报单位：南昌市民政局救助科                                                                                                                                                                  2022年   1月  6日</t>
  </si>
  <si>
    <t>地区</t>
  </si>
  <si>
    <t>城市特困供养总人数</t>
  </si>
  <si>
    <t>其中</t>
  </si>
  <si>
    <t>人员变动</t>
  </si>
  <si>
    <t>供养标准</t>
  </si>
  <si>
    <t>当月供养资金支出</t>
  </si>
  <si>
    <t>当月护理补贴发放金额</t>
  </si>
  <si>
    <t>全年供养资金累计支出</t>
  </si>
  <si>
    <t>集中供养</t>
  </si>
  <si>
    <t>分散供养</t>
  </si>
  <si>
    <t>本月新增人数</t>
  </si>
  <si>
    <t>本月核销人数</t>
  </si>
  <si>
    <t>集中供养资金</t>
  </si>
  <si>
    <t>分散供养资金</t>
  </si>
  <si>
    <t>自理对象</t>
  </si>
  <si>
    <t>失能对象</t>
  </si>
  <si>
    <t>半失能对象</t>
  </si>
  <si>
    <t>人数</t>
  </si>
  <si>
    <t>自理人员</t>
  </si>
  <si>
    <t>失能人员</t>
  </si>
  <si>
    <t>半失能人员</t>
  </si>
  <si>
    <t>已签订委托供养协议人员</t>
  </si>
  <si>
    <t>单位</t>
  </si>
  <si>
    <t>人</t>
  </si>
  <si>
    <t>元/月</t>
  </si>
  <si>
    <t>万元</t>
  </si>
  <si>
    <t>栏目</t>
  </si>
  <si>
    <t>东湖区</t>
  </si>
  <si>
    <t>西湖区</t>
  </si>
  <si>
    <t>青云谱区</t>
  </si>
  <si>
    <t>湾里</t>
  </si>
  <si>
    <t>青山湖区</t>
  </si>
  <si>
    <t>新建区</t>
  </si>
  <si>
    <t>南昌县</t>
  </si>
  <si>
    <t>安义县</t>
  </si>
  <si>
    <t>进贤县</t>
  </si>
  <si>
    <t>红谷滩</t>
  </si>
  <si>
    <t>高新区</t>
  </si>
  <si>
    <t>经开区</t>
  </si>
  <si>
    <t>南昌合计</t>
  </si>
  <si>
    <t>说明：1.本表逻辑关系为：1=2+6；2=3+4+5；6=7+8+9；14=15+16；17=18+19+20；21=22+23。2.供养资金支出不包含物价补贴、护理补贴、生活补贴。</t>
  </si>
  <si>
    <t>南昌市2021年12月农村特困供养人员基本情况报表</t>
  </si>
  <si>
    <t>填报单位：南昌市民政局                                                                                                                                                                              2022年      1月    6日</t>
  </si>
  <si>
    <t>农村特困供养总人数</t>
  </si>
  <si>
    <t>自理人员供养标准</t>
  </si>
  <si>
    <t>失能、半失能人员供养标准</t>
  </si>
  <si>
    <t>建档立卡已脱贫人数</t>
  </si>
  <si>
    <t>建档立卡未脱贫人数</t>
  </si>
  <si>
    <t>监测户</t>
  </si>
  <si>
    <t>边缘户</t>
  </si>
  <si>
    <t>南昌市</t>
  </si>
  <si>
    <t>说明：1.本表逻辑关系为：1=2+6；2=3+4+5；6=7+8+9；11≥12+13+14+15；19=20+21；22=23++24+25；26=27+28。2.供养资金支出不包含物价补贴、护理补贴、生活补贴。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</si>
</sst>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0_ "/>
    <numFmt numFmtId="179" formatCode="0.00;[Red]0.00"/>
    <numFmt numFmtId="180" formatCode="0_ "/>
    <numFmt numFmtId="181" formatCode="0.00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方正小标宋简体"/>
      <family val="4"/>
    </font>
    <font>
      <b/>
      <u val="single"/>
      <sz val="24"/>
      <name val="方正小标宋简体"/>
      <family val="4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0" fillId="0" borderId="0" applyProtection="0">
      <alignment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12" fillId="0" borderId="0">
      <alignment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 applyProtection="0">
      <alignment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27" fillId="15" borderId="0" applyProtection="0">
      <alignment/>
    </xf>
    <xf numFmtId="0" fontId="0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12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2" fillId="0" borderId="0">
      <alignment/>
      <protection/>
    </xf>
  </cellStyleXfs>
  <cellXfs count="65">
    <xf numFmtId="0" fontId="0" fillId="0" borderId="0" xfId="0" applyFont="1" applyAlignment="1">
      <alignment/>
    </xf>
    <xf numFmtId="0" fontId="0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1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0" xfId="81" applyNumberFormat="1" applyFont="1" applyFill="1" applyBorder="1" applyAlignment="1">
      <alignment horizontal="center" vertical="center" wrapText="1"/>
      <protection/>
    </xf>
    <xf numFmtId="0" fontId="4" fillId="0" borderId="0" xfId="81" applyNumberFormat="1" applyFont="1" applyFill="1" applyBorder="1" applyAlignment="1">
      <alignment horizontal="center" vertical="center" wrapText="1"/>
      <protection/>
    </xf>
    <xf numFmtId="0" fontId="0" fillId="0" borderId="0" xfId="81" applyNumberFormat="1" applyFont="1" applyFill="1" applyBorder="1" applyAlignment="1">
      <alignment horizontal="left" vertical="center" wrapText="1"/>
      <protection/>
    </xf>
    <xf numFmtId="0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0" fontId="2" fillId="0" borderId="10" xfId="81" applyNumberFormat="1" applyFont="1" applyFill="1" applyBorder="1" applyAlignment="1">
      <alignment horizontal="center" vertical="center" wrapText="1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47" fillId="0" borderId="9" xfId="81" applyNumberFormat="1" applyFont="1" applyFill="1" applyBorder="1" applyAlignment="1">
      <alignment horizontal="center" vertical="center" wrapText="1"/>
      <protection/>
    </xf>
    <xf numFmtId="0" fontId="47" fillId="0" borderId="9" xfId="84" applyNumberFormat="1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82" applyFont="1" applyFill="1" applyBorder="1" applyAlignment="1">
      <alignment horizontal="center" vertical="center" wrapText="1"/>
      <protection/>
    </xf>
    <xf numFmtId="0" fontId="2" fillId="0" borderId="13" xfId="82" applyFont="1" applyFill="1" applyBorder="1" applyAlignment="1">
      <alignment horizontal="center" vertical="center" wrapText="1"/>
      <protection/>
    </xf>
    <xf numFmtId="0" fontId="2" fillId="0" borderId="11" xfId="82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81" applyNumberFormat="1" applyFont="1" applyFill="1" applyBorder="1" applyAlignment="1">
      <alignment horizontal="center" vertical="center" wrapText="1"/>
      <protection/>
    </xf>
    <xf numFmtId="0" fontId="5" fillId="0" borderId="9" xfId="83" applyNumberFormat="1" applyFont="1" applyFill="1" applyBorder="1" applyAlignment="1">
      <alignment horizontal="center" vertical="center" wrapText="1"/>
      <protection/>
    </xf>
    <xf numFmtId="0" fontId="2" fillId="0" borderId="14" xfId="82" applyFont="1" applyFill="1" applyBorder="1" applyAlignment="1">
      <alignment horizontal="center" vertical="center" wrapText="1"/>
      <protection/>
    </xf>
    <xf numFmtId="0" fontId="5" fillId="0" borderId="10" xfId="83" applyNumberFormat="1" applyFont="1" applyFill="1" applyBorder="1" applyAlignment="1">
      <alignment horizontal="center" vertical="center" wrapText="1"/>
      <protection/>
    </xf>
    <xf numFmtId="176" fontId="47" fillId="0" borderId="9" xfId="81" applyNumberFormat="1" applyFont="1" applyFill="1" applyBorder="1" applyAlignment="1">
      <alignment horizontal="center" vertical="center" wrapText="1"/>
      <protection/>
    </xf>
    <xf numFmtId="177" fontId="2" fillId="0" borderId="9" xfId="84" applyNumberFormat="1" applyFont="1" applyFill="1" applyBorder="1" applyAlignment="1">
      <alignment horizontal="center" vertical="center" wrapText="1"/>
      <protection/>
    </xf>
    <xf numFmtId="0" fontId="2" fillId="0" borderId="9" xfId="84" applyNumberFormat="1" applyFont="1" applyFill="1" applyBorder="1" applyAlignment="1">
      <alignment horizontal="center" vertical="center" wrapText="1"/>
      <protection/>
    </xf>
    <xf numFmtId="178" fontId="2" fillId="0" borderId="9" xfId="8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179" fontId="47" fillId="0" borderId="9" xfId="81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9" xfId="81" applyNumberFormat="1" applyFont="1" applyFill="1" applyBorder="1" applyAlignment="1">
      <alignment horizontal="center" vertical="center" wrapText="1"/>
      <protection/>
    </xf>
    <xf numFmtId="0" fontId="2" fillId="33" borderId="9" xfId="81" applyNumberFormat="1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84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2" fillId="33" borderId="9" xfId="81" applyNumberFormat="1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80" fontId="2" fillId="33" borderId="9" xfId="81" applyNumberFormat="1" applyFont="1" applyFill="1" applyBorder="1" applyAlignment="1">
      <alignment horizontal="center" vertical="center" wrapText="1"/>
      <protection/>
    </xf>
    <xf numFmtId="176" fontId="2" fillId="33" borderId="9" xfId="81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/>
    </xf>
    <xf numFmtId="181" fontId="2" fillId="33" borderId="9" xfId="84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8" fillId="33" borderId="9" xfId="81" applyNumberFormat="1" applyFont="1" applyFill="1" applyBorder="1" applyAlignment="1">
      <alignment horizontal="center" vertical="center" wrapText="1"/>
      <protection/>
    </xf>
    <xf numFmtId="176" fontId="2" fillId="0" borderId="9" xfId="81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Alignment="1">
      <alignment/>
    </xf>
    <xf numFmtId="0" fontId="2" fillId="0" borderId="15" xfId="81" applyNumberFormat="1" applyFont="1" applyFill="1" applyBorder="1" applyAlignment="1">
      <alignment horizontal="center" vertical="center" wrapText="1"/>
      <protection/>
    </xf>
    <xf numFmtId="0" fontId="2" fillId="0" borderId="16" xfId="81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7" fillId="33" borderId="9" xfId="81" applyNumberFormat="1" applyFont="1" applyFill="1" applyBorder="1" applyAlignment="1">
      <alignment horizontal="center" vertical="center" wrapText="1"/>
      <protection/>
    </xf>
    <xf numFmtId="176" fontId="48" fillId="33" borderId="9" xfId="81" applyNumberFormat="1" applyFont="1" applyFill="1" applyBorder="1" applyAlignment="1">
      <alignment horizontal="center" vertical="center" wrapText="1"/>
      <protection/>
    </xf>
    <xf numFmtId="176" fontId="2" fillId="0" borderId="0" xfId="8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gcd" xfId="70"/>
    <cellStyle name="常规 11" xfId="71"/>
    <cellStyle name="常规 15" xfId="72"/>
    <cellStyle name="常规 2" xfId="73"/>
    <cellStyle name="常规 2 6" xfId="74"/>
    <cellStyle name="常规 3" xfId="75"/>
    <cellStyle name="常规 4" xfId="76"/>
    <cellStyle name="常规 5" xfId="77"/>
    <cellStyle name="常规 7" xfId="78"/>
    <cellStyle name="常规 76" xfId="79"/>
    <cellStyle name="常规 76 8" xfId="80"/>
    <cellStyle name="常规_Sheet2_1" xfId="81"/>
    <cellStyle name="常规_城市_75" xfId="82"/>
    <cellStyle name="常规_城市_77" xfId="83"/>
    <cellStyle name="常规城市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workbookViewId="0" topLeftCell="A5">
      <pane xSplit="1" topLeftCell="B1" activePane="topRight" state="frozen"/>
      <selection pane="topRight" activeCell="T23" sqref="T23"/>
    </sheetView>
  </sheetViews>
  <sheetFormatPr defaultColWidth="9.00390625" defaultRowHeight="14.25" customHeight="1"/>
  <cols>
    <col min="1" max="1" width="10.25390625" style="4" customWidth="1"/>
    <col min="2" max="2" width="9.25390625" style="4" customWidth="1"/>
    <col min="3" max="13" width="7.375" style="4" customWidth="1"/>
    <col min="14" max="14" width="6.875" style="4" customWidth="1"/>
    <col min="15" max="19" width="10.625" style="4" customWidth="1"/>
    <col min="20" max="20" width="9.50390625" style="4" customWidth="1"/>
    <col min="21" max="21" width="10.625" style="4" customWidth="1"/>
    <col min="22" max="22" width="12.125" style="4" customWidth="1"/>
    <col min="23" max="24" width="10.625" style="4" customWidth="1"/>
    <col min="25" max="28" width="20.375" style="4" customWidth="1"/>
    <col min="29" max="31" width="9.00390625" style="4" customWidth="1"/>
    <col min="32" max="35" width="10.375" style="4" bestFit="1" customWidth="1"/>
    <col min="36" max="16384" width="9.00390625" style="4" customWidth="1"/>
  </cols>
  <sheetData>
    <row r="1" spans="1:24" s="1" customFormat="1" ht="35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7" s="1" customFormat="1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A2" s="1">
        <v>11</v>
      </c>
    </row>
    <row r="3" spans="1:24" s="2" customFormat="1" ht="17.25" customHeight="1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 t="s">
        <v>5</v>
      </c>
      <c r="M3" s="8"/>
      <c r="N3" s="8" t="s">
        <v>6</v>
      </c>
      <c r="O3" s="8" t="s">
        <v>7</v>
      </c>
      <c r="P3" s="8" t="s">
        <v>4</v>
      </c>
      <c r="Q3" s="8"/>
      <c r="R3" s="23" t="s">
        <v>8</v>
      </c>
      <c r="S3" s="23" t="s">
        <v>4</v>
      </c>
      <c r="T3" s="23"/>
      <c r="U3" s="23"/>
      <c r="V3" s="10" t="s">
        <v>9</v>
      </c>
      <c r="W3" s="8" t="s">
        <v>4</v>
      </c>
      <c r="X3" s="8"/>
    </row>
    <row r="4" spans="1:24" s="2" customFormat="1" ht="19.5" customHeight="1">
      <c r="A4" s="8"/>
      <c r="B4" s="8"/>
      <c r="C4" s="8" t="s">
        <v>10</v>
      </c>
      <c r="D4" s="8"/>
      <c r="E4" s="8"/>
      <c r="F4" s="8"/>
      <c r="G4" s="8" t="s">
        <v>11</v>
      </c>
      <c r="H4" s="8"/>
      <c r="I4" s="8"/>
      <c r="J4" s="8"/>
      <c r="K4" s="8"/>
      <c r="L4" s="8" t="s">
        <v>12</v>
      </c>
      <c r="M4" s="8" t="s">
        <v>13</v>
      </c>
      <c r="N4" s="8"/>
      <c r="O4" s="8"/>
      <c r="P4" s="8" t="s">
        <v>14</v>
      </c>
      <c r="Q4" s="8" t="s">
        <v>15</v>
      </c>
      <c r="R4" s="23"/>
      <c r="S4" s="23" t="s">
        <v>16</v>
      </c>
      <c r="T4" s="23" t="s">
        <v>17</v>
      </c>
      <c r="U4" s="23" t="s">
        <v>18</v>
      </c>
      <c r="V4" s="54"/>
      <c r="W4" s="8" t="s">
        <v>14</v>
      </c>
      <c r="X4" s="8" t="s">
        <v>15</v>
      </c>
    </row>
    <row r="5" spans="1:24" s="2" customFormat="1" ht="73.5" customHeight="1">
      <c r="A5" s="8"/>
      <c r="B5" s="8"/>
      <c r="C5" s="8" t="s">
        <v>19</v>
      </c>
      <c r="D5" s="8" t="s">
        <v>20</v>
      </c>
      <c r="E5" s="8" t="s">
        <v>21</v>
      </c>
      <c r="F5" s="8" t="s">
        <v>22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/>
      <c r="M5" s="8"/>
      <c r="N5" s="8"/>
      <c r="O5" s="8"/>
      <c r="P5" s="8"/>
      <c r="Q5" s="8"/>
      <c r="R5" s="23"/>
      <c r="S5" s="23"/>
      <c r="T5" s="23"/>
      <c r="U5" s="23"/>
      <c r="V5" s="55"/>
      <c r="W5" s="8"/>
      <c r="X5" s="8"/>
    </row>
    <row r="6" spans="1:24" s="2" customFormat="1" ht="25.5" customHeight="1">
      <c r="A6" s="8" t="s">
        <v>24</v>
      </c>
      <c r="B6" s="8" t="s">
        <v>25</v>
      </c>
      <c r="C6" s="8" t="s">
        <v>25</v>
      </c>
      <c r="D6" s="8" t="s">
        <v>25</v>
      </c>
      <c r="E6" s="8" t="s">
        <v>25</v>
      </c>
      <c r="F6" s="8" t="s">
        <v>25</v>
      </c>
      <c r="G6" s="8" t="s">
        <v>25</v>
      </c>
      <c r="H6" s="8" t="s">
        <v>25</v>
      </c>
      <c r="I6" s="8" t="s">
        <v>25</v>
      </c>
      <c r="J6" s="8" t="s">
        <v>25</v>
      </c>
      <c r="K6" s="8" t="s">
        <v>25</v>
      </c>
      <c r="L6" s="8" t="s">
        <v>25</v>
      </c>
      <c r="M6" s="8" t="s">
        <v>25</v>
      </c>
      <c r="N6" s="8" t="s">
        <v>26</v>
      </c>
      <c r="O6" s="8" t="s">
        <v>27</v>
      </c>
      <c r="P6" s="8" t="s">
        <v>27</v>
      </c>
      <c r="Q6" s="8" t="s">
        <v>27</v>
      </c>
      <c r="R6" s="25" t="s">
        <v>27</v>
      </c>
      <c r="S6" s="25" t="s">
        <v>27</v>
      </c>
      <c r="T6" s="25" t="s">
        <v>27</v>
      </c>
      <c r="U6" s="25" t="s">
        <v>27</v>
      </c>
      <c r="V6" s="8" t="s">
        <v>27</v>
      </c>
      <c r="W6" s="8" t="s">
        <v>27</v>
      </c>
      <c r="X6" s="8" t="s">
        <v>27</v>
      </c>
    </row>
    <row r="7" spans="1:24" s="2" customFormat="1" ht="18" customHeight="1">
      <c r="A7" s="10" t="s">
        <v>28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44">
        <v>14</v>
      </c>
      <c r="P7" s="34">
        <v>15</v>
      </c>
      <c r="Q7" s="34">
        <v>16</v>
      </c>
      <c r="R7" s="34">
        <v>17</v>
      </c>
      <c r="S7" s="34">
        <v>18</v>
      </c>
      <c r="T7" s="34">
        <v>19</v>
      </c>
      <c r="U7" s="34">
        <v>20</v>
      </c>
      <c r="V7" s="34">
        <v>21</v>
      </c>
      <c r="W7" s="34">
        <v>22</v>
      </c>
      <c r="X7" s="34">
        <v>23</v>
      </c>
    </row>
    <row r="8" spans="1:33" s="3" customFormat="1" ht="22.5" customHeight="1">
      <c r="A8" s="10" t="s">
        <v>29</v>
      </c>
      <c r="B8" s="35">
        <v>104</v>
      </c>
      <c r="C8" s="35">
        <v>43</v>
      </c>
      <c r="D8" s="35">
        <v>5</v>
      </c>
      <c r="E8" s="35">
        <v>38</v>
      </c>
      <c r="F8" s="35">
        <v>0</v>
      </c>
      <c r="G8" s="35">
        <v>61</v>
      </c>
      <c r="H8" s="35">
        <v>37</v>
      </c>
      <c r="I8" s="35">
        <v>14</v>
      </c>
      <c r="J8" s="35">
        <v>10</v>
      </c>
      <c r="K8" s="35">
        <v>59</v>
      </c>
      <c r="L8" s="35">
        <v>2</v>
      </c>
      <c r="M8" s="35">
        <v>0</v>
      </c>
      <c r="N8" s="35">
        <v>1035</v>
      </c>
      <c r="O8" s="35">
        <v>10.76</v>
      </c>
      <c r="P8" s="35">
        <v>4.45</v>
      </c>
      <c r="Q8" s="35">
        <v>6.31</v>
      </c>
      <c r="R8" s="35">
        <v>8.54</v>
      </c>
      <c r="S8" s="35">
        <v>0.34</v>
      </c>
      <c r="T8" s="35">
        <v>7.83</v>
      </c>
      <c r="U8" s="35">
        <v>0.37</v>
      </c>
      <c r="V8" s="35">
        <v>124.7</v>
      </c>
      <c r="W8" s="35">
        <v>54.34</v>
      </c>
      <c r="X8" s="35">
        <v>70.36</v>
      </c>
      <c r="Y8" s="2"/>
      <c r="Z8" s="2"/>
      <c r="AA8" s="2"/>
      <c r="AB8" s="2"/>
      <c r="AC8" s="2"/>
      <c r="AD8" s="2"/>
      <c r="AE8" s="2"/>
      <c r="AF8" s="2"/>
      <c r="AG8" s="2"/>
    </row>
    <row r="9" spans="1:33" s="3" customFormat="1" ht="22.5" customHeight="1">
      <c r="A9" s="10" t="s">
        <v>30</v>
      </c>
      <c r="B9" s="36">
        <v>92</v>
      </c>
      <c r="C9" s="36">
        <v>36</v>
      </c>
      <c r="D9" s="37">
        <v>2</v>
      </c>
      <c r="E9" s="37">
        <v>2</v>
      </c>
      <c r="F9" s="37">
        <v>32</v>
      </c>
      <c r="G9" s="36">
        <v>56</v>
      </c>
      <c r="H9" s="37">
        <v>36</v>
      </c>
      <c r="I9" s="37">
        <v>14</v>
      </c>
      <c r="J9" s="37">
        <v>6</v>
      </c>
      <c r="K9" s="36">
        <v>56</v>
      </c>
      <c r="L9" s="36">
        <v>1</v>
      </c>
      <c r="M9" s="36">
        <v>0</v>
      </c>
      <c r="N9" s="36">
        <v>1035</v>
      </c>
      <c r="O9" s="37">
        <v>9.52</v>
      </c>
      <c r="P9" s="36">
        <v>3.72</v>
      </c>
      <c r="Q9" s="36">
        <v>5.8</v>
      </c>
      <c r="R9" s="36">
        <v>6.92</v>
      </c>
      <c r="S9" s="37">
        <v>0.7</v>
      </c>
      <c r="T9" s="37">
        <v>5.63</v>
      </c>
      <c r="U9" s="37">
        <v>0.59</v>
      </c>
      <c r="V9" s="37">
        <v>97.49</v>
      </c>
      <c r="W9" s="36">
        <v>41.61</v>
      </c>
      <c r="X9" s="36">
        <v>55.88</v>
      </c>
      <c r="Y9" s="63"/>
      <c r="Z9" s="63"/>
      <c r="AA9" s="63"/>
      <c r="AB9" s="2"/>
      <c r="AC9" s="2"/>
      <c r="AD9" s="2"/>
      <c r="AE9" s="2"/>
      <c r="AF9" s="2"/>
      <c r="AG9" s="2"/>
    </row>
    <row r="10" spans="1:33" s="3" customFormat="1" ht="22.5" customHeight="1">
      <c r="A10" s="10" t="s">
        <v>31</v>
      </c>
      <c r="B10" s="34">
        <v>103</v>
      </c>
      <c r="C10" s="34">
        <v>10</v>
      </c>
      <c r="D10" s="34">
        <v>4</v>
      </c>
      <c r="E10" s="34">
        <v>5</v>
      </c>
      <c r="F10" s="34">
        <v>1</v>
      </c>
      <c r="G10" s="34">
        <v>93</v>
      </c>
      <c r="H10" s="34">
        <v>34</v>
      </c>
      <c r="I10" s="34">
        <v>3</v>
      </c>
      <c r="J10" s="34">
        <v>56</v>
      </c>
      <c r="K10" s="34">
        <v>93</v>
      </c>
      <c r="L10" s="34">
        <v>2</v>
      </c>
      <c r="M10" s="34">
        <v>0</v>
      </c>
      <c r="N10" s="34">
        <v>1035</v>
      </c>
      <c r="O10" s="34">
        <v>10.6605</v>
      </c>
      <c r="P10" s="34">
        <v>1.035</v>
      </c>
      <c r="Q10" s="34">
        <v>9.6255</v>
      </c>
      <c r="R10" s="34">
        <v>2.788</v>
      </c>
      <c r="S10" s="34">
        <v>0.272</v>
      </c>
      <c r="T10" s="34">
        <v>0.444</v>
      </c>
      <c r="U10" s="34">
        <v>2.072</v>
      </c>
      <c r="V10" s="34">
        <v>102.4698</v>
      </c>
      <c r="W10" s="34">
        <v>13.5043</v>
      </c>
      <c r="X10" s="34">
        <v>88.9655</v>
      </c>
      <c r="Y10" s="63"/>
      <c r="Z10" s="63"/>
      <c r="AA10" s="63"/>
      <c r="AB10" s="2"/>
      <c r="AC10" s="63"/>
      <c r="AD10" s="63"/>
      <c r="AE10" s="2"/>
      <c r="AF10" s="2"/>
      <c r="AG10" s="2"/>
    </row>
    <row r="11" spans="1:33" s="3" customFormat="1" ht="22.5" customHeight="1">
      <c r="A11" s="10" t="s">
        <v>32</v>
      </c>
      <c r="B11" s="35">
        <v>76</v>
      </c>
      <c r="C11" s="35">
        <v>21</v>
      </c>
      <c r="D11" s="35">
        <v>13</v>
      </c>
      <c r="E11" s="35">
        <v>7</v>
      </c>
      <c r="F11" s="35">
        <v>1</v>
      </c>
      <c r="G11" s="35">
        <v>55</v>
      </c>
      <c r="H11" s="35">
        <v>44</v>
      </c>
      <c r="I11" s="35">
        <v>9</v>
      </c>
      <c r="J11" s="35">
        <v>2</v>
      </c>
      <c r="K11" s="35">
        <v>55</v>
      </c>
      <c r="L11" s="35">
        <v>0</v>
      </c>
      <c r="M11" s="35">
        <v>1</v>
      </c>
      <c r="N11" s="35">
        <v>1035</v>
      </c>
      <c r="O11" s="45">
        <v>7.866</v>
      </c>
      <c r="P11" s="45">
        <v>2.1735</v>
      </c>
      <c r="Q11" s="45">
        <v>5.6925</v>
      </c>
      <c r="R11" s="45">
        <v>2.935</v>
      </c>
      <c r="S11" s="45">
        <v>0.456</v>
      </c>
      <c r="T11" s="45">
        <v>2.368</v>
      </c>
      <c r="U11" s="45">
        <v>0.111</v>
      </c>
      <c r="V11" s="45">
        <v>90.045</v>
      </c>
      <c r="W11" s="45">
        <v>28.6695</v>
      </c>
      <c r="X11" s="45">
        <v>61.3755</v>
      </c>
      <c r="Y11" s="63"/>
      <c r="Z11" s="63"/>
      <c r="AA11" s="63"/>
      <c r="AB11" s="2"/>
      <c r="AC11" s="63"/>
      <c r="AD11" s="63"/>
      <c r="AE11" s="2"/>
      <c r="AF11" s="2"/>
      <c r="AG11" s="2"/>
    </row>
    <row r="12" spans="1:33" s="3" customFormat="1" ht="22.5" customHeight="1">
      <c r="A12" s="34" t="s">
        <v>33</v>
      </c>
      <c r="B12" s="36">
        <v>129</v>
      </c>
      <c r="C12" s="36">
        <v>37</v>
      </c>
      <c r="D12" s="36">
        <v>1</v>
      </c>
      <c r="E12" s="36">
        <v>31</v>
      </c>
      <c r="F12" s="36">
        <v>5</v>
      </c>
      <c r="G12" s="36">
        <v>92</v>
      </c>
      <c r="H12" s="36">
        <v>8</v>
      </c>
      <c r="I12" s="36">
        <v>51</v>
      </c>
      <c r="J12" s="36">
        <v>33</v>
      </c>
      <c r="K12" s="36">
        <v>92</v>
      </c>
      <c r="L12" s="36">
        <v>0</v>
      </c>
      <c r="M12" s="36">
        <v>1</v>
      </c>
      <c r="N12" s="36">
        <v>1035</v>
      </c>
      <c r="O12" s="46">
        <v>13.3515</v>
      </c>
      <c r="P12" s="47">
        <v>3.8295</v>
      </c>
      <c r="Q12" s="47">
        <v>9.522</v>
      </c>
      <c r="R12" s="56">
        <v>13.318</v>
      </c>
      <c r="S12" s="47">
        <v>0.072</v>
      </c>
      <c r="T12" s="56">
        <v>11.84</v>
      </c>
      <c r="U12" s="47">
        <v>1.406</v>
      </c>
      <c r="V12" s="46">
        <v>160.162</v>
      </c>
      <c r="W12" s="57">
        <v>42.22</v>
      </c>
      <c r="X12" s="58">
        <v>117.942</v>
      </c>
      <c r="Y12" s="63"/>
      <c r="Z12" s="63"/>
      <c r="AA12" s="63"/>
      <c r="AB12" s="2"/>
      <c r="AC12" s="63"/>
      <c r="AD12" s="63"/>
      <c r="AE12" s="2"/>
      <c r="AF12" s="2"/>
      <c r="AG12" s="2"/>
    </row>
    <row r="13" spans="1:33" s="3" customFormat="1" ht="22.5" customHeight="1">
      <c r="A13" s="34" t="s">
        <v>34</v>
      </c>
      <c r="B13" s="38">
        <v>69</v>
      </c>
      <c r="C13" s="38">
        <v>47</v>
      </c>
      <c r="D13" s="38">
        <v>15</v>
      </c>
      <c r="E13" s="38">
        <v>13</v>
      </c>
      <c r="F13" s="38">
        <v>19</v>
      </c>
      <c r="G13" s="38">
        <v>22</v>
      </c>
      <c r="H13" s="38">
        <v>18</v>
      </c>
      <c r="I13" s="38">
        <v>3</v>
      </c>
      <c r="J13" s="38">
        <v>1</v>
      </c>
      <c r="K13" s="38">
        <v>22</v>
      </c>
      <c r="L13" s="38">
        <v>0</v>
      </c>
      <c r="M13" s="38">
        <v>0</v>
      </c>
      <c r="N13" s="38">
        <v>1035</v>
      </c>
      <c r="O13" s="38">
        <v>7.1415</v>
      </c>
      <c r="P13" s="48">
        <v>4.8645</v>
      </c>
      <c r="Q13" s="48">
        <v>2.277</v>
      </c>
      <c r="R13" s="48">
        <v>3.372</v>
      </c>
      <c r="S13" s="48">
        <v>0.264</v>
      </c>
      <c r="T13" s="48">
        <v>2.368</v>
      </c>
      <c r="U13" s="48">
        <v>0.74</v>
      </c>
      <c r="V13" s="38">
        <v>7.1415</v>
      </c>
      <c r="W13" s="48">
        <v>4.8645</v>
      </c>
      <c r="X13" s="48">
        <v>2.277</v>
      </c>
      <c r="Y13" s="63"/>
      <c r="Z13" s="63"/>
      <c r="AA13" s="63"/>
      <c r="AB13" s="2"/>
      <c r="AC13" s="63"/>
      <c r="AD13" s="63"/>
      <c r="AE13" s="2"/>
      <c r="AF13" s="2"/>
      <c r="AG13" s="2"/>
    </row>
    <row r="14" spans="1:33" s="3" customFormat="1" ht="22.5" customHeight="1">
      <c r="A14" s="34" t="s">
        <v>35</v>
      </c>
      <c r="B14" s="34">
        <v>55</v>
      </c>
      <c r="C14" s="34">
        <v>34</v>
      </c>
      <c r="D14" s="34">
        <v>24</v>
      </c>
      <c r="E14" s="34">
        <v>1</v>
      </c>
      <c r="F14" s="34">
        <v>9</v>
      </c>
      <c r="G14" s="34">
        <v>21</v>
      </c>
      <c r="H14" s="34">
        <v>20</v>
      </c>
      <c r="I14" s="34">
        <v>0</v>
      </c>
      <c r="J14" s="34">
        <v>1</v>
      </c>
      <c r="K14" s="34">
        <v>21</v>
      </c>
      <c r="L14" s="34">
        <v>1</v>
      </c>
      <c r="M14" s="34">
        <v>1</v>
      </c>
      <c r="N14" s="34">
        <v>1035</v>
      </c>
      <c r="O14" s="34">
        <v>6.9345</v>
      </c>
      <c r="P14" s="34">
        <v>3.519</v>
      </c>
      <c r="Q14" s="34">
        <v>3.4155</v>
      </c>
      <c r="R14" s="34">
        <v>0.87</v>
      </c>
      <c r="S14" s="34">
        <v>0.352</v>
      </c>
      <c r="T14" s="34">
        <v>0.148</v>
      </c>
      <c r="U14" s="34">
        <v>0.37</v>
      </c>
      <c r="V14" s="34">
        <v>68.1675</v>
      </c>
      <c r="W14" s="34">
        <v>40.9695</v>
      </c>
      <c r="X14" s="34">
        <v>27.198</v>
      </c>
      <c r="Y14" s="63"/>
      <c r="Z14" s="63"/>
      <c r="AA14" s="63"/>
      <c r="AB14" s="2"/>
      <c r="AC14" s="63"/>
      <c r="AD14" s="63"/>
      <c r="AE14" s="2"/>
      <c r="AF14" s="2"/>
      <c r="AG14" s="2"/>
    </row>
    <row r="15" spans="1:34" s="3" customFormat="1" ht="22.5" customHeight="1">
      <c r="A15" s="34" t="s">
        <v>36</v>
      </c>
      <c r="B15" s="34">
        <v>57</v>
      </c>
      <c r="C15" s="34">
        <v>18</v>
      </c>
      <c r="D15" s="34">
        <v>12</v>
      </c>
      <c r="E15" s="34">
        <v>1</v>
      </c>
      <c r="F15" s="34">
        <v>5</v>
      </c>
      <c r="G15" s="34">
        <v>39</v>
      </c>
      <c r="H15" s="34">
        <v>35</v>
      </c>
      <c r="I15" s="34">
        <v>2</v>
      </c>
      <c r="J15" s="34">
        <v>2</v>
      </c>
      <c r="K15" s="34">
        <v>35</v>
      </c>
      <c r="L15" s="34">
        <v>1</v>
      </c>
      <c r="M15" s="34"/>
      <c r="N15" s="34">
        <v>1035</v>
      </c>
      <c r="O15" s="34">
        <v>5.8995</v>
      </c>
      <c r="P15" s="34">
        <v>1.863</v>
      </c>
      <c r="Q15" s="34">
        <f>O15-P15</f>
        <v>4.0365</v>
      </c>
      <c r="R15" s="34">
        <f>S15+T15+U15</f>
        <v>1.0790000000000002</v>
      </c>
      <c r="S15" s="34">
        <v>0.376</v>
      </c>
      <c r="T15" s="34">
        <v>0.444</v>
      </c>
      <c r="U15" s="34">
        <v>0.259</v>
      </c>
      <c r="V15" s="34">
        <v>69.1155</v>
      </c>
      <c r="W15" s="34">
        <v>17.88</v>
      </c>
      <c r="X15" s="34">
        <v>51.2355</v>
      </c>
      <c r="Z15" s="63"/>
      <c r="AA15" s="63"/>
      <c r="AB15" s="63"/>
      <c r="AC15" s="2"/>
      <c r="AD15" s="63"/>
      <c r="AE15" s="63"/>
      <c r="AF15" s="2"/>
      <c r="AG15" s="2"/>
      <c r="AH15" s="2"/>
    </row>
    <row r="16" spans="1:34" s="3" customFormat="1" ht="22.5" customHeight="1">
      <c r="A16" s="34" t="s">
        <v>37</v>
      </c>
      <c r="B16" s="39">
        <f>C16+G16</f>
        <v>33</v>
      </c>
      <c r="C16" s="39">
        <f>D16+E16+F16</f>
        <v>2</v>
      </c>
      <c r="D16" s="40">
        <v>0</v>
      </c>
      <c r="E16" s="40">
        <v>2</v>
      </c>
      <c r="F16" s="40">
        <v>0</v>
      </c>
      <c r="G16" s="39">
        <f>H16+I16+J16</f>
        <v>31</v>
      </c>
      <c r="H16" s="40">
        <v>23</v>
      </c>
      <c r="I16" s="40">
        <v>5</v>
      </c>
      <c r="J16" s="40">
        <v>3</v>
      </c>
      <c r="K16" s="39">
        <v>3</v>
      </c>
      <c r="L16" s="49">
        <v>1</v>
      </c>
      <c r="M16" s="49">
        <v>0</v>
      </c>
      <c r="N16" s="39">
        <v>1035</v>
      </c>
      <c r="O16" s="39">
        <f>P16+Q16</f>
        <v>3.4154999999999998</v>
      </c>
      <c r="P16" s="39">
        <f>C16*0.1035</f>
        <v>0.207</v>
      </c>
      <c r="Q16" s="40">
        <f>G16*0.1035</f>
        <v>3.2085</v>
      </c>
      <c r="R16" s="39">
        <f>S16+T16+U16</f>
        <v>1.331</v>
      </c>
      <c r="S16" s="39">
        <f>(D16+H16)*0.008</f>
        <v>0.184</v>
      </c>
      <c r="T16" s="39">
        <f>(E16+I16)*0.148</f>
        <v>1.036</v>
      </c>
      <c r="U16" s="40">
        <f>(F16+J16)*0.037</f>
        <v>0.11099999999999999</v>
      </c>
      <c r="V16" s="39">
        <f>W16+X16</f>
        <v>33.352000000000004</v>
      </c>
      <c r="W16" s="59">
        <v>1.401</v>
      </c>
      <c r="X16" s="60">
        <v>31.951</v>
      </c>
      <c r="Z16" s="63"/>
      <c r="AA16" s="63"/>
      <c r="AB16" s="63"/>
      <c r="AC16" s="2"/>
      <c r="AD16" s="63"/>
      <c r="AE16" s="63"/>
      <c r="AF16" s="2"/>
      <c r="AG16" s="2"/>
      <c r="AH16" s="2"/>
    </row>
    <row r="17" spans="1:34" s="3" customFormat="1" ht="22.5" customHeight="1">
      <c r="A17" s="34" t="s">
        <v>38</v>
      </c>
      <c r="B17" s="41">
        <v>41</v>
      </c>
      <c r="C17" s="41">
        <v>24</v>
      </c>
      <c r="D17" s="41">
        <v>6</v>
      </c>
      <c r="E17" s="41">
        <v>6</v>
      </c>
      <c r="F17" s="41">
        <v>12</v>
      </c>
      <c r="G17" s="41">
        <v>17</v>
      </c>
      <c r="H17" s="41">
        <v>13</v>
      </c>
      <c r="I17" s="41">
        <v>0</v>
      </c>
      <c r="J17" s="41">
        <v>4</v>
      </c>
      <c r="K17" s="41">
        <v>17</v>
      </c>
      <c r="L17" s="41">
        <v>0</v>
      </c>
      <c r="M17" s="41">
        <v>0</v>
      </c>
      <c r="N17" s="41">
        <v>1035</v>
      </c>
      <c r="O17" s="41">
        <v>4.0365</v>
      </c>
      <c r="P17" s="41">
        <v>2.277</v>
      </c>
      <c r="Q17" s="41">
        <v>1.7595</v>
      </c>
      <c r="R17" s="41">
        <v>1.7156</v>
      </c>
      <c r="S17" s="61">
        <v>0.3836</v>
      </c>
      <c r="T17" s="61">
        <v>0.74</v>
      </c>
      <c r="U17" s="61">
        <v>0.592</v>
      </c>
      <c r="V17" s="41">
        <v>50.796</v>
      </c>
      <c r="W17" s="61">
        <v>28.0095</v>
      </c>
      <c r="X17" s="61">
        <v>22.7865</v>
      </c>
      <c r="Y17" s="64"/>
      <c r="Z17" s="63"/>
      <c r="AA17" s="63"/>
      <c r="AB17" s="63"/>
      <c r="AC17" s="2"/>
      <c r="AD17" s="63"/>
      <c r="AE17" s="63"/>
      <c r="AF17" s="2"/>
      <c r="AG17" s="2"/>
      <c r="AH17" s="2"/>
    </row>
    <row r="18" spans="1:34" s="3" customFormat="1" ht="22.5" customHeight="1">
      <c r="A18" s="34" t="s">
        <v>39</v>
      </c>
      <c r="B18" s="42">
        <v>91</v>
      </c>
      <c r="C18" s="42">
        <v>27</v>
      </c>
      <c r="D18" s="43">
        <v>20</v>
      </c>
      <c r="E18" s="43">
        <v>7</v>
      </c>
      <c r="F18" s="42">
        <v>0</v>
      </c>
      <c r="G18" s="42">
        <v>64</v>
      </c>
      <c r="H18" s="43">
        <v>61</v>
      </c>
      <c r="I18" s="43">
        <v>1</v>
      </c>
      <c r="J18" s="43">
        <v>2</v>
      </c>
      <c r="K18" s="42">
        <v>64</v>
      </c>
      <c r="L18" s="42">
        <v>0</v>
      </c>
      <c r="M18" s="42">
        <v>1</v>
      </c>
      <c r="N18" s="42">
        <v>1035</v>
      </c>
      <c r="O18" s="50">
        <v>9.4185</v>
      </c>
      <c r="P18" s="37">
        <v>2.7945</v>
      </c>
      <c r="Q18" s="42">
        <v>6.624</v>
      </c>
      <c r="R18" s="42">
        <v>1.906</v>
      </c>
      <c r="S18" s="43">
        <v>0.648</v>
      </c>
      <c r="T18" s="43">
        <v>1.184</v>
      </c>
      <c r="U18" s="43">
        <v>0.074</v>
      </c>
      <c r="V18" s="43">
        <v>112.409</v>
      </c>
      <c r="W18" s="42">
        <v>35.2935</v>
      </c>
      <c r="X18" s="42">
        <v>77.1155</v>
      </c>
      <c r="Z18" s="63"/>
      <c r="AA18" s="63"/>
      <c r="AB18" s="63"/>
      <c r="AC18" s="2"/>
      <c r="AD18" s="63"/>
      <c r="AE18" s="63"/>
      <c r="AF18" s="2"/>
      <c r="AG18" s="2"/>
      <c r="AH18" s="2"/>
    </row>
    <row r="19" spans="1:34" s="3" customFormat="1" ht="28.5" customHeight="1">
      <c r="A19" s="34" t="s">
        <v>40</v>
      </c>
      <c r="B19" s="36">
        <v>78</v>
      </c>
      <c r="C19" s="36">
        <v>39</v>
      </c>
      <c r="D19" s="36">
        <v>9</v>
      </c>
      <c r="E19" s="36">
        <v>30</v>
      </c>
      <c r="F19" s="36">
        <v>0</v>
      </c>
      <c r="G19" s="36">
        <v>39</v>
      </c>
      <c r="H19" s="36">
        <v>21</v>
      </c>
      <c r="I19" s="36">
        <v>10</v>
      </c>
      <c r="J19" s="36">
        <v>8</v>
      </c>
      <c r="K19" s="36">
        <v>41</v>
      </c>
      <c r="L19" s="51">
        <v>0</v>
      </c>
      <c r="M19" s="51">
        <v>0</v>
      </c>
      <c r="N19" s="51">
        <v>1035</v>
      </c>
      <c r="O19" s="51">
        <v>8.08</v>
      </c>
      <c r="P19" s="51">
        <v>4.04</v>
      </c>
      <c r="Q19" s="51">
        <v>4.04</v>
      </c>
      <c r="R19" s="51">
        <v>6.46</v>
      </c>
      <c r="S19" s="51">
        <v>0.24</v>
      </c>
      <c r="T19" s="51">
        <v>5.92</v>
      </c>
      <c r="U19" s="62">
        <v>0.3</v>
      </c>
      <c r="V19" s="51">
        <v>100.2</v>
      </c>
      <c r="W19" s="51">
        <v>48.49</v>
      </c>
      <c r="X19" s="51">
        <v>51.71</v>
      </c>
      <c r="Z19" s="63"/>
      <c r="AA19" s="63"/>
      <c r="AB19" s="63"/>
      <c r="AC19" s="2"/>
      <c r="AD19" s="63"/>
      <c r="AE19" s="63"/>
      <c r="AF19" s="2"/>
      <c r="AG19" s="2"/>
      <c r="AH19" s="2"/>
    </row>
    <row r="20" spans="1:34" s="3" customFormat="1" ht="22.5" customHeight="1">
      <c r="A20" s="34" t="s">
        <v>41</v>
      </c>
      <c r="B20" s="8">
        <f>C20+G20</f>
        <v>928</v>
      </c>
      <c r="C20" s="8">
        <f aca="true" t="shared" si="0" ref="C20:M20">SUM(C8:C19)</f>
        <v>338</v>
      </c>
      <c r="D20" s="8">
        <f t="shared" si="0"/>
        <v>111</v>
      </c>
      <c r="E20" s="8">
        <f t="shared" si="0"/>
        <v>143</v>
      </c>
      <c r="F20" s="8">
        <f t="shared" si="0"/>
        <v>84</v>
      </c>
      <c r="G20" s="8">
        <f t="shared" si="0"/>
        <v>590</v>
      </c>
      <c r="H20" s="8">
        <f t="shared" si="0"/>
        <v>350</v>
      </c>
      <c r="I20" s="8">
        <f t="shared" si="0"/>
        <v>112</v>
      </c>
      <c r="J20" s="8">
        <f t="shared" si="0"/>
        <v>128</v>
      </c>
      <c r="K20" s="8">
        <f t="shared" si="0"/>
        <v>558</v>
      </c>
      <c r="L20" s="8">
        <f t="shared" si="0"/>
        <v>8</v>
      </c>
      <c r="M20" s="8">
        <f t="shared" si="0"/>
        <v>4</v>
      </c>
      <c r="N20" s="8">
        <v>1035</v>
      </c>
      <c r="O20" s="52">
        <f>O19+O18+O17+O16+O15+O14+O13+O12+O11+O10+O9+O8</f>
        <v>97.08399999999999</v>
      </c>
      <c r="P20" s="52">
        <f aca="true" t="shared" si="1" ref="P20:X20">P8+P9+P10+P11+P12+P13+P14+P15+P16+P17+P18+P19</f>
        <v>34.772999999999996</v>
      </c>
      <c r="Q20" s="52">
        <f t="shared" si="1"/>
        <v>62.31100000000001</v>
      </c>
      <c r="R20" s="52">
        <f t="shared" si="1"/>
        <v>51.2346</v>
      </c>
      <c r="S20" s="52">
        <f>S8+S9+S10+S11+S12+S13+S15+S14+S16+S17+S18+S19</f>
        <v>4.2876</v>
      </c>
      <c r="T20" s="52">
        <f>T8+T9+T10+T11+T12+T13+T14+T15+T16+T17+T18+T19</f>
        <v>39.952</v>
      </c>
      <c r="U20" s="52">
        <f t="shared" si="1"/>
        <v>6.995</v>
      </c>
      <c r="V20" s="52">
        <f t="shared" si="1"/>
        <v>1016.0483</v>
      </c>
      <c r="W20" s="52">
        <f t="shared" si="1"/>
        <v>357.2518</v>
      </c>
      <c r="X20" s="52">
        <f t="shared" si="1"/>
        <v>658.7965</v>
      </c>
      <c r="Z20" s="63"/>
      <c r="AA20" s="63"/>
      <c r="AB20" s="63"/>
      <c r="AC20" s="2"/>
      <c r="AD20" s="63"/>
      <c r="AE20" s="63"/>
      <c r="AF20" s="2"/>
      <c r="AG20" s="2"/>
      <c r="AH20" s="2"/>
    </row>
    <row r="21" spans="1:24" ht="25.5" customHeight="1">
      <c r="A21" s="17" t="s">
        <v>42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ht="39.75" customHeight="1"/>
    <row r="23" spans="15:22" ht="14.25" customHeight="1">
      <c r="O23" s="53"/>
      <c r="R23" s="53"/>
      <c r="V23" s="53"/>
    </row>
    <row r="24" ht="14.25" customHeight="1">
      <c r="V24" s="63"/>
    </row>
  </sheetData>
  <sheetProtection/>
  <mergeCells count="33">
    <mergeCell ref="A1:X1"/>
    <mergeCell ref="A2:X2"/>
    <mergeCell ref="C3:K3"/>
    <mergeCell ref="L3:M3"/>
    <mergeCell ref="P3:Q3"/>
    <mergeCell ref="S3:U3"/>
    <mergeCell ref="W3:X3"/>
    <mergeCell ref="AA3:AB3"/>
    <mergeCell ref="AD3:AE3"/>
    <mergeCell ref="C4:F4"/>
    <mergeCell ref="G4:K4"/>
    <mergeCell ref="A21:X21"/>
    <mergeCell ref="A3:A5"/>
    <mergeCell ref="B3:B5"/>
    <mergeCell ref="L4:L5"/>
    <mergeCell ref="M4:M5"/>
    <mergeCell ref="N3:N5"/>
    <mergeCell ref="O3:O5"/>
    <mergeCell ref="P4:P5"/>
    <mergeCell ref="Q4:Q5"/>
    <mergeCell ref="R3:R5"/>
    <mergeCell ref="S4:S5"/>
    <mergeCell ref="T4:T5"/>
    <mergeCell ref="U4:U5"/>
    <mergeCell ref="V3:V5"/>
    <mergeCell ref="W4:W5"/>
    <mergeCell ref="X4:X5"/>
    <mergeCell ref="Z3:Z5"/>
    <mergeCell ref="AA4:AA5"/>
    <mergeCell ref="AB4:AB5"/>
    <mergeCell ref="AC3:AC5"/>
    <mergeCell ref="AD4:AD5"/>
    <mergeCell ref="AE4:AE5"/>
  </mergeCells>
  <printOptions/>
  <pageMargins left="0.6298611111111111" right="0.6298611111111111" top="0.9798611111111111" bottom="0.9798611111111111" header="0.5118055555555555" footer="0.5118055555555555"/>
  <pageSetup fitToHeight="0"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tabSelected="1" workbookViewId="0" topLeftCell="A2">
      <pane xSplit="1" topLeftCell="B1" activePane="topRight" state="frozen"/>
      <selection pane="topRight" activeCell="Y21" sqref="Y21"/>
    </sheetView>
  </sheetViews>
  <sheetFormatPr defaultColWidth="9.00390625" defaultRowHeight="14.25" customHeight="1"/>
  <cols>
    <col min="1" max="1" width="9.375" style="4" bestFit="1" customWidth="1"/>
    <col min="2" max="2" width="8.875" style="4" customWidth="1"/>
    <col min="3" max="11" width="7.25390625" style="4" customWidth="1"/>
    <col min="12" max="16" width="6.25390625" style="4" customWidth="1"/>
    <col min="17" max="17" width="5.375" style="4" customWidth="1"/>
    <col min="18" max="19" width="6.375" style="4" customWidth="1"/>
    <col min="20" max="20" width="12.375" style="4" customWidth="1"/>
    <col min="21" max="22" width="10.875" style="4" customWidth="1"/>
    <col min="23" max="26" width="10.50390625" style="4" customWidth="1"/>
    <col min="27" max="27" width="12.00390625" style="4" customWidth="1"/>
    <col min="28" max="28" width="10.50390625" style="4" customWidth="1"/>
    <col min="29" max="29" width="13.375" style="4" customWidth="1"/>
    <col min="30" max="30" width="11.625" style="4" bestFit="1" customWidth="1"/>
    <col min="31" max="34" width="9.00390625" style="4" customWidth="1"/>
    <col min="35" max="37" width="10.375" style="4" bestFit="1" customWidth="1"/>
    <col min="38" max="16384" width="9.00390625" style="4" customWidth="1"/>
  </cols>
  <sheetData>
    <row r="1" spans="1:29" s="1" customFormat="1" ht="35.25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" customFormat="1" ht="19.5" customHeight="1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2" customFormat="1" ht="17.25" customHeight="1">
      <c r="A3" s="8" t="s">
        <v>2</v>
      </c>
      <c r="B3" s="9" t="s">
        <v>45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 t="s">
        <v>5</v>
      </c>
      <c r="M3" s="9"/>
      <c r="N3" s="9"/>
      <c r="O3" s="9"/>
      <c r="P3" s="9"/>
      <c r="Q3" s="9"/>
      <c r="R3" s="9" t="s">
        <v>46</v>
      </c>
      <c r="S3" s="9" t="s">
        <v>47</v>
      </c>
      <c r="T3" s="9" t="s">
        <v>7</v>
      </c>
      <c r="U3" s="9" t="s">
        <v>4</v>
      </c>
      <c r="V3" s="18"/>
      <c r="W3" s="23" t="s">
        <v>8</v>
      </c>
      <c r="X3" s="23" t="s">
        <v>4</v>
      </c>
      <c r="Y3" s="23"/>
      <c r="Z3" s="23"/>
      <c r="AA3" s="9" t="s">
        <v>9</v>
      </c>
      <c r="AB3" s="9" t="s">
        <v>4</v>
      </c>
      <c r="AC3" s="9"/>
    </row>
    <row r="4" spans="1:29" s="2" customFormat="1" ht="19.5" customHeight="1">
      <c r="A4" s="8"/>
      <c r="B4" s="9"/>
      <c r="C4" s="9" t="s">
        <v>10</v>
      </c>
      <c r="D4" s="9"/>
      <c r="E4" s="9"/>
      <c r="F4" s="9"/>
      <c r="G4" s="9" t="s">
        <v>11</v>
      </c>
      <c r="H4" s="9"/>
      <c r="I4" s="9"/>
      <c r="J4" s="9"/>
      <c r="K4" s="9"/>
      <c r="L4" s="9" t="s">
        <v>12</v>
      </c>
      <c r="M4" s="18" t="s">
        <v>4</v>
      </c>
      <c r="N4" s="19"/>
      <c r="O4" s="19"/>
      <c r="P4" s="20"/>
      <c r="Q4" s="9" t="s">
        <v>13</v>
      </c>
      <c r="R4" s="9"/>
      <c r="S4" s="9"/>
      <c r="T4" s="9"/>
      <c r="U4" s="9" t="s">
        <v>14</v>
      </c>
      <c r="V4" s="18" t="s">
        <v>15</v>
      </c>
      <c r="W4" s="23"/>
      <c r="X4" s="23" t="s">
        <v>16</v>
      </c>
      <c r="Y4" s="23" t="s">
        <v>17</v>
      </c>
      <c r="Z4" s="23" t="s">
        <v>18</v>
      </c>
      <c r="AA4" s="9"/>
      <c r="AB4" s="9" t="s">
        <v>14</v>
      </c>
      <c r="AC4" s="9" t="s">
        <v>15</v>
      </c>
    </row>
    <row r="5" spans="1:29" s="2" customFormat="1" ht="73.5" customHeight="1">
      <c r="A5" s="8"/>
      <c r="B5" s="9"/>
      <c r="C5" s="9" t="s">
        <v>19</v>
      </c>
      <c r="D5" s="9" t="s">
        <v>20</v>
      </c>
      <c r="E5" s="8" t="s">
        <v>21</v>
      </c>
      <c r="F5" s="8" t="s">
        <v>22</v>
      </c>
      <c r="G5" s="9" t="s">
        <v>19</v>
      </c>
      <c r="H5" s="9" t="s">
        <v>20</v>
      </c>
      <c r="I5" s="8" t="s">
        <v>21</v>
      </c>
      <c r="J5" s="8" t="s">
        <v>22</v>
      </c>
      <c r="K5" s="8" t="s">
        <v>23</v>
      </c>
      <c r="L5" s="9"/>
      <c r="M5" s="9" t="s">
        <v>48</v>
      </c>
      <c r="N5" s="9" t="s">
        <v>49</v>
      </c>
      <c r="O5" s="9" t="s">
        <v>50</v>
      </c>
      <c r="P5" s="9" t="s">
        <v>51</v>
      </c>
      <c r="Q5" s="9"/>
      <c r="R5" s="9"/>
      <c r="S5" s="9"/>
      <c r="T5" s="9"/>
      <c r="U5" s="9"/>
      <c r="V5" s="18"/>
      <c r="W5" s="23"/>
      <c r="X5" s="23"/>
      <c r="Y5" s="23"/>
      <c r="Z5" s="23"/>
      <c r="AA5" s="9"/>
      <c r="AB5" s="9"/>
      <c r="AC5" s="9"/>
    </row>
    <row r="6" spans="1:29" s="2" customFormat="1" ht="25.5" customHeight="1">
      <c r="A6" s="10" t="s">
        <v>24</v>
      </c>
      <c r="B6" s="11" t="s">
        <v>25</v>
      </c>
      <c r="C6" s="11" t="s">
        <v>25</v>
      </c>
      <c r="D6" s="11" t="s">
        <v>25</v>
      </c>
      <c r="E6" s="11" t="s">
        <v>25</v>
      </c>
      <c r="F6" s="11" t="s">
        <v>25</v>
      </c>
      <c r="G6" s="11" t="s">
        <v>25</v>
      </c>
      <c r="H6" s="11" t="s">
        <v>25</v>
      </c>
      <c r="I6" s="11" t="s">
        <v>25</v>
      </c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26</v>
      </c>
      <c r="S6" s="11" t="s">
        <v>26</v>
      </c>
      <c r="T6" s="11" t="s">
        <v>27</v>
      </c>
      <c r="U6" s="11" t="s">
        <v>27</v>
      </c>
      <c r="V6" s="24" t="s">
        <v>27</v>
      </c>
      <c r="W6" s="25" t="s">
        <v>27</v>
      </c>
      <c r="X6" s="25" t="s">
        <v>27</v>
      </c>
      <c r="Y6" s="25" t="s">
        <v>27</v>
      </c>
      <c r="Z6" s="25" t="s">
        <v>27</v>
      </c>
      <c r="AA6" s="11" t="s">
        <v>27</v>
      </c>
      <c r="AB6" s="11" t="s">
        <v>27</v>
      </c>
      <c r="AC6" s="11" t="s">
        <v>27</v>
      </c>
    </row>
    <row r="7" spans="1:45" s="2" customFormat="1" ht="18" customHeight="1">
      <c r="A7" s="8" t="s">
        <v>28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8">
        <v>27</v>
      </c>
      <c r="AC7" s="8">
        <v>28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</row>
    <row r="8" spans="1:29" s="3" customFormat="1" ht="30.75" customHeight="1">
      <c r="A8" s="10" t="s">
        <v>40</v>
      </c>
      <c r="B8" s="12">
        <v>71</v>
      </c>
      <c r="C8" s="12">
        <v>19</v>
      </c>
      <c r="D8" s="12">
        <v>16</v>
      </c>
      <c r="E8" s="12">
        <v>2</v>
      </c>
      <c r="F8" s="12">
        <v>1</v>
      </c>
      <c r="G8" s="12">
        <v>52</v>
      </c>
      <c r="H8" s="12">
        <v>51</v>
      </c>
      <c r="I8" s="12">
        <v>1</v>
      </c>
      <c r="J8" s="12">
        <v>0</v>
      </c>
      <c r="K8" s="12">
        <v>51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1035</v>
      </c>
      <c r="S8" s="12">
        <v>1035</v>
      </c>
      <c r="T8" s="26">
        <v>7.3485</v>
      </c>
      <c r="U8" s="26">
        <v>1.9665</v>
      </c>
      <c r="V8" s="26">
        <v>5.382</v>
      </c>
      <c r="W8" s="26">
        <v>1.017</v>
      </c>
      <c r="X8" s="26">
        <v>0.536</v>
      </c>
      <c r="Y8" s="26">
        <v>0.444</v>
      </c>
      <c r="Z8" s="26">
        <v>0.037</v>
      </c>
      <c r="AA8" s="31">
        <v>90.045</v>
      </c>
      <c r="AB8" s="26">
        <v>24.633</v>
      </c>
      <c r="AC8" s="26">
        <v>65.412</v>
      </c>
    </row>
    <row r="9" spans="1:30" s="3" customFormat="1" ht="30.75" customHeight="1">
      <c r="A9" s="8" t="s">
        <v>34</v>
      </c>
      <c r="B9" s="13">
        <v>1349</v>
      </c>
      <c r="C9" s="13">
        <v>188</v>
      </c>
      <c r="D9" s="13">
        <v>172</v>
      </c>
      <c r="E9" s="13">
        <v>12</v>
      </c>
      <c r="F9" s="13">
        <v>4</v>
      </c>
      <c r="G9" s="13">
        <v>1161</v>
      </c>
      <c r="H9" s="13">
        <v>1161</v>
      </c>
      <c r="I9" s="13">
        <v>0</v>
      </c>
      <c r="J9" s="13">
        <v>0</v>
      </c>
      <c r="K9" s="13">
        <v>1161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1035</v>
      </c>
      <c r="S9" s="13">
        <v>1035</v>
      </c>
      <c r="T9" s="27">
        <v>139.6215</v>
      </c>
      <c r="U9" s="28">
        <v>19.458</v>
      </c>
      <c r="V9" s="28">
        <v>120.1635</v>
      </c>
      <c r="W9" s="27">
        <v>12.588</v>
      </c>
      <c r="X9" s="29">
        <v>10.664</v>
      </c>
      <c r="Y9" s="28">
        <v>1.776</v>
      </c>
      <c r="Z9" s="28">
        <v>0.148</v>
      </c>
      <c r="AA9" s="32">
        <v>1691.068</v>
      </c>
      <c r="AB9" s="32">
        <v>248.3835</v>
      </c>
      <c r="AC9" s="32">
        <v>1442.6845</v>
      </c>
      <c r="AD9" s="33"/>
    </row>
    <row r="10" spans="1:29" s="3" customFormat="1" ht="30.75" customHeight="1">
      <c r="A10" s="8" t="s">
        <v>35</v>
      </c>
      <c r="B10" s="12">
        <v>1848</v>
      </c>
      <c r="C10" s="12">
        <v>260</v>
      </c>
      <c r="D10" s="12">
        <v>194</v>
      </c>
      <c r="E10" s="12">
        <v>49</v>
      </c>
      <c r="F10" s="12">
        <v>17</v>
      </c>
      <c r="G10" s="12">
        <v>1588</v>
      </c>
      <c r="H10" s="12">
        <v>1529</v>
      </c>
      <c r="I10" s="12">
        <v>14</v>
      </c>
      <c r="J10" s="12">
        <v>45</v>
      </c>
      <c r="K10" s="12">
        <v>1588</v>
      </c>
      <c r="L10" s="12">
        <v>12</v>
      </c>
      <c r="M10" s="12">
        <v>0</v>
      </c>
      <c r="N10" s="12">
        <v>0</v>
      </c>
      <c r="O10" s="12">
        <v>0</v>
      </c>
      <c r="P10" s="12">
        <v>0</v>
      </c>
      <c r="Q10" s="12">
        <v>25</v>
      </c>
      <c r="R10" s="12">
        <v>1035</v>
      </c>
      <c r="S10" s="12">
        <v>1035</v>
      </c>
      <c r="T10" s="12">
        <v>208.5235</v>
      </c>
      <c r="U10" s="12">
        <v>36.423</v>
      </c>
      <c r="V10" s="12">
        <v>172.1005</v>
      </c>
      <c r="W10" s="12">
        <v>25.426</v>
      </c>
      <c r="X10" s="12">
        <v>13.808</v>
      </c>
      <c r="Y10" s="12">
        <v>9.324</v>
      </c>
      <c r="Z10" s="12">
        <v>2.294</v>
      </c>
      <c r="AA10" s="12">
        <v>2417.44</v>
      </c>
      <c r="AB10" s="12">
        <v>372.575</v>
      </c>
      <c r="AC10" s="12">
        <v>2044.865</v>
      </c>
    </row>
    <row r="11" spans="1:29" s="3" customFormat="1" ht="24" customHeight="1">
      <c r="A11" s="8" t="s">
        <v>36</v>
      </c>
      <c r="B11" s="12">
        <v>597</v>
      </c>
      <c r="C11" s="12">
        <v>99</v>
      </c>
      <c r="D11" s="12">
        <v>73</v>
      </c>
      <c r="E11" s="12">
        <v>19</v>
      </c>
      <c r="F11" s="12">
        <v>7</v>
      </c>
      <c r="G11" s="12">
        <v>498</v>
      </c>
      <c r="H11" s="12">
        <v>481</v>
      </c>
      <c r="I11" s="12">
        <v>8</v>
      </c>
      <c r="J11" s="12">
        <v>9</v>
      </c>
      <c r="K11" s="12">
        <v>498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</v>
      </c>
      <c r="R11" s="12">
        <v>1035</v>
      </c>
      <c r="S11" s="12">
        <v>1035</v>
      </c>
      <c r="T11" s="12">
        <f>SUM(U11:V11)</f>
        <v>61.7895</v>
      </c>
      <c r="U11" s="12">
        <f>C11*1035/10000</f>
        <v>10.2465</v>
      </c>
      <c r="V11" s="12">
        <f>G11*1035/10000</f>
        <v>51.543</v>
      </c>
      <c r="W11" s="12">
        <f>SUM(X11:Z11)</f>
        <v>9.020000000000001</v>
      </c>
      <c r="X11" s="12">
        <f>(D11+H11)*80/10000</f>
        <v>4.432</v>
      </c>
      <c r="Y11" s="12">
        <f>(E11+I11)*1480/10000</f>
        <v>3.996</v>
      </c>
      <c r="Z11" s="12">
        <f>(F11+J11)*370/10000</f>
        <v>0.592</v>
      </c>
      <c r="AA11" s="12">
        <f>SUM(AB11:AC11)</f>
        <v>746.116</v>
      </c>
      <c r="AB11" s="12">
        <v>125.0935</v>
      </c>
      <c r="AC11" s="12">
        <v>621.0225</v>
      </c>
    </row>
    <row r="12" spans="1:29" s="3" customFormat="1" ht="30.75" customHeight="1">
      <c r="A12" s="10" t="s">
        <v>37</v>
      </c>
      <c r="B12" s="14">
        <f>C12+G12</f>
        <v>1664</v>
      </c>
      <c r="C12" s="15">
        <f>D12+E12+F12</f>
        <v>507</v>
      </c>
      <c r="D12" s="15">
        <v>304</v>
      </c>
      <c r="E12" s="15">
        <v>99</v>
      </c>
      <c r="F12" s="15">
        <v>104</v>
      </c>
      <c r="G12" s="15">
        <f>H12+I12+J12</f>
        <v>1157</v>
      </c>
      <c r="H12" s="15">
        <v>1036</v>
      </c>
      <c r="I12" s="15">
        <v>67</v>
      </c>
      <c r="J12" s="15">
        <v>54</v>
      </c>
      <c r="K12" s="15">
        <v>1139</v>
      </c>
      <c r="L12" s="15">
        <v>7</v>
      </c>
      <c r="M12" s="21">
        <v>5</v>
      </c>
      <c r="N12" s="22">
        <v>0</v>
      </c>
      <c r="O12" s="22">
        <v>0</v>
      </c>
      <c r="P12" s="22">
        <v>0</v>
      </c>
      <c r="Q12" s="22">
        <v>5</v>
      </c>
      <c r="R12" s="22">
        <v>1035</v>
      </c>
      <c r="S12" s="22">
        <v>1035</v>
      </c>
      <c r="T12" s="15">
        <f>U12+V12</f>
        <v>172.224</v>
      </c>
      <c r="U12" s="15">
        <f>C12*0.1035</f>
        <v>52.4745</v>
      </c>
      <c r="V12" s="15">
        <f>G12*0.1035</f>
        <v>119.7495</v>
      </c>
      <c r="W12" s="15">
        <f>X12+Y12+Z12</f>
        <v>41.134</v>
      </c>
      <c r="X12" s="21">
        <f>(D12+H12)*0.008</f>
        <v>10.72</v>
      </c>
      <c r="Y12" s="21">
        <f>(E12+I12)*0.148</f>
        <v>24.567999999999998</v>
      </c>
      <c r="Z12" s="21">
        <f>(J12+F12)*0.037</f>
        <v>5.846</v>
      </c>
      <c r="AA12" s="15">
        <f>AB12+AC12</f>
        <v>1768.1684</v>
      </c>
      <c r="AB12" s="15">
        <v>570.5045</v>
      </c>
      <c r="AC12" s="15">
        <v>1197.6639</v>
      </c>
    </row>
    <row r="13" spans="1:29" ht="33.75" customHeight="1">
      <c r="A13" s="8" t="s">
        <v>52</v>
      </c>
      <c r="B13" s="16">
        <f>C13+G13</f>
        <v>5529</v>
      </c>
      <c r="C13" s="16">
        <f aca="true" t="shared" si="0" ref="C13:L13">SUM(C8:C12)</f>
        <v>1073</v>
      </c>
      <c r="D13" s="16">
        <f t="shared" si="0"/>
        <v>759</v>
      </c>
      <c r="E13" s="16">
        <f t="shared" si="0"/>
        <v>181</v>
      </c>
      <c r="F13" s="16">
        <f t="shared" si="0"/>
        <v>133</v>
      </c>
      <c r="G13" s="16">
        <f t="shared" si="0"/>
        <v>4456</v>
      </c>
      <c r="H13" s="16">
        <f t="shared" si="0"/>
        <v>4258</v>
      </c>
      <c r="I13" s="16">
        <f t="shared" si="0"/>
        <v>90</v>
      </c>
      <c r="J13" s="16">
        <f t="shared" si="0"/>
        <v>108</v>
      </c>
      <c r="K13" s="16">
        <f t="shared" si="0"/>
        <v>4437</v>
      </c>
      <c r="L13" s="16">
        <f t="shared" si="0"/>
        <v>19</v>
      </c>
      <c r="M13" s="16">
        <f>SUM(M9:M12)</f>
        <v>5</v>
      </c>
      <c r="N13" s="16">
        <v>0</v>
      </c>
      <c r="O13" s="16">
        <v>0</v>
      </c>
      <c r="P13" s="16">
        <v>0</v>
      </c>
      <c r="Q13" s="16">
        <v>32</v>
      </c>
      <c r="R13" s="16">
        <v>1035</v>
      </c>
      <c r="S13" s="16">
        <v>1035</v>
      </c>
      <c r="T13" s="16">
        <f>U13+V13</f>
        <v>589.5070000000001</v>
      </c>
      <c r="U13" s="16">
        <f>SUM(U8:U12)</f>
        <v>120.5685</v>
      </c>
      <c r="V13" s="16">
        <f>SUM(V8:V12)</f>
        <v>468.93850000000003</v>
      </c>
      <c r="W13" s="16">
        <f>X13+Y13+Z13</f>
        <v>89.185</v>
      </c>
      <c r="X13" s="16">
        <f>SUM(X8:X12)</f>
        <v>40.16</v>
      </c>
      <c r="Y13" s="16">
        <f>SUM(Y8:Y12)</f>
        <v>40.108</v>
      </c>
      <c r="Z13" s="16">
        <f>SUM(Z8:Z12)</f>
        <v>8.917</v>
      </c>
      <c r="AA13" s="16">
        <f>AB13+AC13</f>
        <v>6712.8374</v>
      </c>
      <c r="AB13" s="16">
        <f>SUM(AB8:AB12)</f>
        <v>1341.1895</v>
      </c>
      <c r="AC13" s="16">
        <f>SUM(AC8:AC12)</f>
        <v>5371.6479</v>
      </c>
    </row>
    <row r="15" spans="1:28" ht="14.25" customHeight="1">
      <c r="A15" s="17" t="s">
        <v>53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</sheetData>
  <sheetProtection/>
  <mergeCells count="28">
    <mergeCell ref="A1:AC1"/>
    <mergeCell ref="A2:AC2"/>
    <mergeCell ref="C3:K3"/>
    <mergeCell ref="L3:Q3"/>
    <mergeCell ref="U3:V3"/>
    <mergeCell ref="X3:Z3"/>
    <mergeCell ref="AB3:AC3"/>
    <mergeCell ref="C4:F4"/>
    <mergeCell ref="G4:K4"/>
    <mergeCell ref="M4:P4"/>
    <mergeCell ref="AD7:AS7"/>
    <mergeCell ref="A15:AB15"/>
    <mergeCell ref="A3:A5"/>
    <mergeCell ref="B3:B5"/>
    <mergeCell ref="L4:L5"/>
    <mergeCell ref="Q4:Q5"/>
    <mergeCell ref="R3:R5"/>
    <mergeCell ref="S3:S5"/>
    <mergeCell ref="T3:T5"/>
    <mergeCell ref="U4:U5"/>
    <mergeCell ref="V4:V5"/>
    <mergeCell ref="W3:W5"/>
    <mergeCell ref="X4:X5"/>
    <mergeCell ref="Y4:Y5"/>
    <mergeCell ref="Z4:Z5"/>
    <mergeCell ref="AA3:AA5"/>
    <mergeCell ref="AB4:AB5"/>
    <mergeCell ref="AC4:AC5"/>
  </mergeCells>
  <printOptions/>
  <pageMargins left="0.5902777777777778" right="0.4722222222222222" top="0.98" bottom="0.98" header="0.51" footer="0.51"/>
  <pageSetup fitToHeight="1" fitToWidth="1" orientation="landscape" paperSize="8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洋洋妈</cp:lastModifiedBy>
  <cp:lastPrinted>2014-11-12T07:31:08Z</cp:lastPrinted>
  <dcterms:created xsi:type="dcterms:W3CDTF">1996-12-17T01:32:42Z</dcterms:created>
  <dcterms:modified xsi:type="dcterms:W3CDTF">2022-05-13T03:54:30Z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78BA55B1108E483AAE41517FDC8E0023</vt:lpwstr>
  </property>
</Properties>
</file>