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<sst xmlns="http://schemas.openxmlformats.org/spreadsheetml/2006/main" count="148" uniqueCount="54">
  <si>
    <t>南昌市2021年9月城市特困供养人员基本情况月报表</t>
  </si>
  <si>
    <t>3填报单位：南昌市民政局救助科                                                                                                                                                                  2021年   9月27日</t>
  </si>
  <si>
    <t>地区</t>
  </si>
  <si>
    <t>城市特困供养总人数</t>
  </si>
  <si>
    <t>其中</t>
  </si>
  <si>
    <t>人员变动</t>
  </si>
  <si>
    <t>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</si>
  <si>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</si>
  <si>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</si>
  <si>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</si>
  <si>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</si>
  <si>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</si>
  <si>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</si>
  <si>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</si>
  <si>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</si>
  <si>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</si>
  <si>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</si>
  <si>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</si>
  <si>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</si>
  <si>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</si>
  <si>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</si>
  <si>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</si>
  <si>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</si>
  <si>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</si>
  <si>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</si>
  <si>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</si>
  <si>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</si>
  <si>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</si>
  <si>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</si>
  <si>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东湖区</t>
  </si>
  <si>
    <t>西湖区</t>
  </si>
  <si>
    <t>青云谱区</t>
  </si>
  <si>
    <t>湾里</t>
  </si>
  <si>
    <t>青山湖区</t>
  </si>
  <si>
    <t>新建区</t>
  </si>
  <si>
    <t>南昌县</t>
  </si>
  <si>
    <t>安义县</t>
  </si>
  <si>
    <t>进贤县</t>
  </si>
  <si>
    <t>红谷滩</t>
  </si>
  <si>
    <t>高新区</t>
  </si>
  <si>
    <t>经开区</t>
  </si>
  <si>
    <t>南昌合计</t>
  </si>
  <si>
    <t>说明：1.本表逻辑关系为：1=2+6；2=3+4+5；6=7+8+9；14=15+16；17=18+19+20；21=22+23。2.供养资金支出不包含物价补贴、护理补贴、生活补贴。</t>
  </si>
  <si>
    <t>南昌市2021年9月农村特困供养人员基本情况月报表</t>
  </si>
  <si>
    <t>填报单位：南昌市民政局                                                                                                                                                                              2021年      9月      27日</t>
  </si>
  <si>
    <t>农村特困供养总人数</t>
  </si>
  <si>
    <t>自理人员供养标准</t>
  </si>
  <si>
    <t>失能、半失能人员供养标准</t>
  </si>
  <si>
    <t>建档立卡已脱贫人数</t>
  </si>
  <si>
    <t>建档立卡未脱贫人数</t>
  </si>
  <si>
    <t>监测户</t>
  </si>
  <si>
    <t>边缘户</t>
  </si>
  <si>
    <t>南昌市</t>
  </si>
  <si>
    <t>说明：1.本表逻辑关系为：1=2+6；2=3+4+5；6=7+8+9；11≥12+13+14+15；19=20+21；22=23++24+25；26=27+28。2.供养资金支出不包含物价补贴、护理补贴、生活补贴。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</si>
</sst>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10" fillId="0" borderId="0">
      <alignment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Protection="0">
      <alignment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6" fillId="15" borderId="0" applyProtection="0">
      <alignment/>
    </xf>
    <xf numFmtId="0" fontId="0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</cellStyleXfs>
  <cellXfs count="47">
    <xf numFmtId="0" fontId="0" fillId="0" borderId="0" xfId="0" applyFont="1" applyAlignment="1">
      <alignment/>
    </xf>
    <xf numFmtId="0" fontId="0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0" xfId="81" applyNumberFormat="1" applyFont="1" applyFill="1" applyBorder="1" applyAlignment="1">
      <alignment horizontal="center" vertical="center" wrapText="1"/>
      <protection/>
    </xf>
    <xf numFmtId="0" fontId="4" fillId="0" borderId="0" xfId="81" applyNumberFormat="1" applyFont="1" applyFill="1" applyBorder="1" applyAlignment="1">
      <alignment horizontal="center" vertical="center" wrapText="1"/>
      <protection/>
    </xf>
    <xf numFmtId="0" fontId="0" fillId="0" borderId="0" xfId="81" applyNumberFormat="1" applyFont="1" applyFill="1" applyBorder="1" applyAlignment="1">
      <alignment horizontal="left" vertical="center" wrapText="1"/>
      <protection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47" fillId="33" borderId="9" xfId="81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>
      <alignment horizontal="center" vertical="center" wrapText="1"/>
      <protection/>
    </xf>
    <xf numFmtId="0" fontId="2" fillId="0" borderId="11" xfId="82" applyFont="1" applyFill="1" applyBorder="1" applyAlignment="1">
      <alignment horizontal="center" vertical="center" wrapText="1"/>
      <protection/>
    </xf>
    <xf numFmtId="0" fontId="47" fillId="33" borderId="9" xfId="81" applyNumberFormat="1" applyFont="1" applyFill="1" applyBorder="1" applyAlignment="1">
      <alignment horizontal="center" vertical="center" wrapText="1"/>
      <protection/>
    </xf>
    <xf numFmtId="0" fontId="6" fillId="0" borderId="9" xfId="83" applyNumberFormat="1" applyFont="1" applyFill="1" applyBorder="1" applyAlignment="1">
      <alignment horizontal="center" vertical="center" wrapText="1"/>
      <protection/>
    </xf>
    <xf numFmtId="0" fontId="2" fillId="0" borderId="14" xfId="82" applyFont="1" applyFill="1" applyBorder="1" applyAlignment="1">
      <alignment horizontal="center" vertical="center" wrapText="1"/>
      <protection/>
    </xf>
    <xf numFmtId="0" fontId="5" fillId="0" borderId="10" xfId="8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176" fontId="47" fillId="33" borderId="9" xfId="8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77" fontId="2" fillId="0" borderId="9" xfId="81" applyNumberFormat="1" applyFont="1" applyFill="1" applyBorder="1" applyAlignment="1">
      <alignment horizontal="center" vertical="center" wrapText="1"/>
      <protection/>
    </xf>
    <xf numFmtId="176" fontId="47" fillId="33" borderId="9" xfId="81" applyNumberFormat="1" applyFont="1" applyFill="1" applyBorder="1" applyAlignment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81" applyNumberFormat="1" applyFont="1" applyFill="1" applyBorder="1" applyAlignment="1">
      <alignment horizontal="center" vertical="center" wrapText="1"/>
      <protection/>
    </xf>
    <xf numFmtId="176" fontId="2" fillId="0" borderId="9" xfId="81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/>
    </xf>
    <xf numFmtId="0" fontId="2" fillId="0" borderId="15" xfId="81" applyNumberFormat="1" applyFont="1" applyFill="1" applyBorder="1" applyAlignment="1">
      <alignment horizontal="center" vertical="center" wrapText="1"/>
      <protection/>
    </xf>
    <xf numFmtId="0" fontId="2" fillId="0" borderId="16" xfId="81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176" fontId="48" fillId="33" borderId="9" xfId="81" applyNumberFormat="1" applyFont="1" applyFill="1" applyBorder="1" applyAlignment="1">
      <alignment horizontal="center" vertical="center" wrapText="1"/>
      <protection/>
    </xf>
    <xf numFmtId="176" fontId="2" fillId="0" borderId="0" xfId="81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gcd" xfId="70"/>
    <cellStyle name="常规 11" xfId="71"/>
    <cellStyle name="常规 15" xfId="72"/>
    <cellStyle name="常规 2" xfId="73"/>
    <cellStyle name="常规 2 6" xfId="74"/>
    <cellStyle name="常规 3" xfId="75"/>
    <cellStyle name="常规 4" xfId="76"/>
    <cellStyle name="常规 5" xfId="77"/>
    <cellStyle name="常规 7" xfId="78"/>
    <cellStyle name="常规 76" xfId="79"/>
    <cellStyle name="常规 76 8" xfId="80"/>
    <cellStyle name="常规_Sheet2_1" xfId="81"/>
    <cellStyle name="常规_城市_75" xfId="82"/>
    <cellStyle name="常规_城市_77" xfId="83"/>
    <cellStyle name="常规城市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workbookViewId="0" topLeftCell="A1">
      <pane xSplit="1" topLeftCell="B1" activePane="topRight" state="frozen"/>
      <selection pane="topRight" activeCell="O14" sqref="O14"/>
    </sheetView>
  </sheetViews>
  <sheetFormatPr defaultColWidth="9.00390625" defaultRowHeight="14.25" customHeight="1"/>
  <cols>
    <col min="1" max="1" width="10.25390625" style="4" customWidth="1"/>
    <col min="2" max="2" width="9.25390625" style="4" customWidth="1"/>
    <col min="3" max="13" width="7.375" style="4" customWidth="1"/>
    <col min="14" max="14" width="6.875" style="4" customWidth="1"/>
    <col min="15" max="19" width="10.625" style="4" customWidth="1"/>
    <col min="20" max="20" width="9.50390625" style="4" customWidth="1"/>
    <col min="21" max="21" width="10.625" style="4" customWidth="1"/>
    <col min="22" max="22" width="12.125" style="4" customWidth="1"/>
    <col min="23" max="24" width="10.625" style="4" customWidth="1"/>
    <col min="25" max="27" width="20.375" style="4" customWidth="1"/>
    <col min="28" max="30" width="9.00390625" style="4" customWidth="1"/>
    <col min="31" max="34" width="10.375" style="4" bestFit="1" customWidth="1"/>
    <col min="35" max="16384" width="9.00390625" style="4" customWidth="1"/>
  </cols>
  <sheetData>
    <row r="1" spans="1:24" s="1" customFormat="1" ht="35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6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1">
        <v>11</v>
      </c>
    </row>
    <row r="3" spans="1:24" s="2" customFormat="1" ht="17.25" customHeight="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 t="s">
        <v>5</v>
      </c>
      <c r="M3" s="8"/>
      <c r="N3" s="8" t="s">
        <v>6</v>
      </c>
      <c r="O3" s="8" t="s">
        <v>7</v>
      </c>
      <c r="P3" s="8" t="s">
        <v>4</v>
      </c>
      <c r="Q3" s="8"/>
      <c r="R3" s="21" t="s">
        <v>8</v>
      </c>
      <c r="S3" s="21" t="s">
        <v>4</v>
      </c>
      <c r="T3" s="21"/>
      <c r="U3" s="21"/>
      <c r="V3" s="10" t="s">
        <v>9</v>
      </c>
      <c r="W3" s="8" t="s">
        <v>4</v>
      </c>
      <c r="X3" s="8"/>
    </row>
    <row r="4" spans="1:24" s="2" customFormat="1" ht="19.5" customHeight="1">
      <c r="A4" s="8"/>
      <c r="B4" s="8"/>
      <c r="C4" s="8" t="s">
        <v>10</v>
      </c>
      <c r="D4" s="8"/>
      <c r="E4" s="8"/>
      <c r="F4" s="8"/>
      <c r="G4" s="8" t="s">
        <v>11</v>
      </c>
      <c r="H4" s="8"/>
      <c r="I4" s="8"/>
      <c r="J4" s="8"/>
      <c r="K4" s="8"/>
      <c r="L4" s="8" t="s">
        <v>12</v>
      </c>
      <c r="M4" s="8" t="s">
        <v>13</v>
      </c>
      <c r="N4" s="8"/>
      <c r="O4" s="8"/>
      <c r="P4" s="8" t="s">
        <v>14</v>
      </c>
      <c r="Q4" s="8" t="s">
        <v>15</v>
      </c>
      <c r="R4" s="21"/>
      <c r="S4" s="21" t="s">
        <v>16</v>
      </c>
      <c r="T4" s="21" t="s">
        <v>17</v>
      </c>
      <c r="U4" s="21" t="s">
        <v>18</v>
      </c>
      <c r="V4" s="39"/>
      <c r="W4" s="8" t="s">
        <v>14</v>
      </c>
      <c r="X4" s="8" t="s">
        <v>15</v>
      </c>
    </row>
    <row r="5" spans="1:24" s="2" customFormat="1" ht="73.5" customHeight="1">
      <c r="A5" s="8"/>
      <c r="B5" s="8"/>
      <c r="C5" s="8" t="s">
        <v>19</v>
      </c>
      <c r="D5" s="8" t="s">
        <v>20</v>
      </c>
      <c r="E5" s="8" t="s">
        <v>21</v>
      </c>
      <c r="F5" s="8" t="s">
        <v>22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/>
      <c r="M5" s="8"/>
      <c r="N5" s="8"/>
      <c r="O5" s="8"/>
      <c r="P5" s="8"/>
      <c r="Q5" s="8"/>
      <c r="R5" s="21"/>
      <c r="S5" s="21"/>
      <c r="T5" s="21"/>
      <c r="U5" s="21"/>
      <c r="V5" s="40"/>
      <c r="W5" s="8"/>
      <c r="X5" s="8"/>
    </row>
    <row r="6" spans="1:24" s="2" customFormat="1" ht="25.5" customHeight="1">
      <c r="A6" s="8" t="s">
        <v>24</v>
      </c>
      <c r="B6" s="8" t="s">
        <v>25</v>
      </c>
      <c r="C6" s="8" t="s">
        <v>25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26</v>
      </c>
      <c r="O6" s="8" t="s">
        <v>27</v>
      </c>
      <c r="P6" s="8" t="s">
        <v>27</v>
      </c>
      <c r="Q6" s="8" t="s">
        <v>27</v>
      </c>
      <c r="R6" s="23" t="s">
        <v>27</v>
      </c>
      <c r="S6" s="23" t="s">
        <v>27</v>
      </c>
      <c r="T6" s="23" t="s">
        <v>27</v>
      </c>
      <c r="U6" s="23" t="s">
        <v>27</v>
      </c>
      <c r="V6" s="8" t="s">
        <v>27</v>
      </c>
      <c r="W6" s="8" t="s">
        <v>27</v>
      </c>
      <c r="X6" s="8" t="s">
        <v>27</v>
      </c>
    </row>
    <row r="7" spans="1:24" s="2" customFormat="1" ht="18" customHeight="1">
      <c r="A7" s="10" t="s">
        <v>28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32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</row>
    <row r="8" spans="1:33" s="3" customFormat="1" ht="22.5" customHeight="1">
      <c r="A8" s="10" t="s">
        <v>29</v>
      </c>
      <c r="B8" s="20">
        <v>99</v>
      </c>
      <c r="C8" s="20">
        <v>43</v>
      </c>
      <c r="D8" s="20">
        <v>6</v>
      </c>
      <c r="E8" s="20">
        <v>34</v>
      </c>
      <c r="F8" s="20">
        <v>3</v>
      </c>
      <c r="G8" s="20">
        <v>56</v>
      </c>
      <c r="H8" s="20">
        <v>35</v>
      </c>
      <c r="I8" s="20">
        <v>9</v>
      </c>
      <c r="J8" s="20">
        <v>12</v>
      </c>
      <c r="K8" s="20">
        <v>56</v>
      </c>
      <c r="L8" s="20">
        <v>2</v>
      </c>
      <c r="M8" s="20">
        <v>1</v>
      </c>
      <c r="N8" s="20">
        <v>1035</v>
      </c>
      <c r="O8" s="20">
        <v>10.25</v>
      </c>
      <c r="P8" s="20">
        <v>4.45</v>
      </c>
      <c r="Q8" s="20">
        <v>5.8</v>
      </c>
      <c r="R8" s="20">
        <v>7.25</v>
      </c>
      <c r="S8" s="20">
        <v>0.33</v>
      </c>
      <c r="T8" s="20">
        <v>6.36</v>
      </c>
      <c r="U8" s="20">
        <v>0.56</v>
      </c>
      <c r="V8" s="20">
        <v>92.72</v>
      </c>
      <c r="W8" s="20">
        <v>40.99</v>
      </c>
      <c r="X8" s="20">
        <v>51.73</v>
      </c>
      <c r="Y8" s="2"/>
      <c r="Z8" s="2"/>
      <c r="AA8" s="2"/>
      <c r="AB8" s="2"/>
      <c r="AC8" s="2"/>
      <c r="AD8" s="2"/>
      <c r="AE8" s="2"/>
      <c r="AF8" s="2"/>
      <c r="AG8" s="2"/>
    </row>
    <row r="9" spans="1:33" s="3" customFormat="1" ht="22.5" customHeight="1">
      <c r="A9" s="10" t="s">
        <v>30</v>
      </c>
      <c r="B9" s="27">
        <v>86</v>
      </c>
      <c r="C9" s="27">
        <v>35</v>
      </c>
      <c r="D9" s="28">
        <v>2</v>
      </c>
      <c r="E9" s="28">
        <v>2</v>
      </c>
      <c r="F9" s="28">
        <v>31</v>
      </c>
      <c r="G9" s="27">
        <v>51</v>
      </c>
      <c r="H9" s="28">
        <v>34</v>
      </c>
      <c r="I9" s="28">
        <v>12</v>
      </c>
      <c r="J9" s="28">
        <v>5</v>
      </c>
      <c r="K9" s="27">
        <v>51</v>
      </c>
      <c r="L9" s="27">
        <v>0</v>
      </c>
      <c r="M9" s="27">
        <v>0</v>
      </c>
      <c r="N9" s="27">
        <v>1035</v>
      </c>
      <c r="O9" s="28">
        <v>8.9</v>
      </c>
      <c r="P9" s="27">
        <v>3.62</v>
      </c>
      <c r="Q9" s="27">
        <v>5.28</v>
      </c>
      <c r="R9" s="27">
        <v>6.51</v>
      </c>
      <c r="S9" s="28">
        <v>0.66</v>
      </c>
      <c r="T9" s="28">
        <v>5.33</v>
      </c>
      <c r="U9" s="28">
        <v>0.52</v>
      </c>
      <c r="V9" s="28">
        <v>69.54</v>
      </c>
      <c r="W9" s="27">
        <v>30.64</v>
      </c>
      <c r="X9" s="27">
        <v>38.9</v>
      </c>
      <c r="Y9" s="46"/>
      <c r="Z9" s="46"/>
      <c r="AA9" s="46"/>
      <c r="AB9" s="2"/>
      <c r="AC9" s="2"/>
      <c r="AD9" s="2"/>
      <c r="AE9" s="2"/>
      <c r="AF9" s="2"/>
      <c r="AG9" s="2"/>
    </row>
    <row r="10" spans="1:33" s="3" customFormat="1" ht="22.5" customHeight="1">
      <c r="A10" s="10" t="s">
        <v>31</v>
      </c>
      <c r="B10" s="12">
        <v>93</v>
      </c>
      <c r="C10" s="12">
        <v>10</v>
      </c>
      <c r="D10" s="12">
        <v>4</v>
      </c>
      <c r="E10" s="12">
        <v>5</v>
      </c>
      <c r="F10" s="12">
        <v>1</v>
      </c>
      <c r="G10" s="12">
        <v>83</v>
      </c>
      <c r="H10" s="12">
        <v>33</v>
      </c>
      <c r="I10" s="12">
        <v>3</v>
      </c>
      <c r="J10" s="12">
        <v>47</v>
      </c>
      <c r="K10" s="12">
        <v>83</v>
      </c>
      <c r="L10" s="12">
        <v>10</v>
      </c>
      <c r="M10" s="12">
        <v>1</v>
      </c>
      <c r="N10" s="12">
        <v>1035</v>
      </c>
      <c r="O10" s="12">
        <v>9.8818</v>
      </c>
      <c r="P10" s="12">
        <v>1.2913</v>
      </c>
      <c r="Q10" s="12">
        <v>8.5905</v>
      </c>
      <c r="R10" s="12">
        <v>2.447</v>
      </c>
      <c r="S10" s="12">
        <v>0.264</v>
      </c>
      <c r="T10" s="12">
        <v>0.444</v>
      </c>
      <c r="U10" s="12">
        <v>1.739</v>
      </c>
      <c r="V10" s="12">
        <v>71.0774</v>
      </c>
      <c r="W10" s="12">
        <v>10.3993</v>
      </c>
      <c r="X10" s="12">
        <v>60.6781</v>
      </c>
      <c r="Y10" s="46"/>
      <c r="Z10" s="46"/>
      <c r="AA10" s="46"/>
      <c r="AB10" s="2"/>
      <c r="AC10" s="46"/>
      <c r="AD10" s="46"/>
      <c r="AE10" s="2"/>
      <c r="AF10" s="2"/>
      <c r="AG10" s="2"/>
    </row>
    <row r="11" spans="1:33" s="3" customFormat="1" ht="22.5" customHeight="1">
      <c r="A11" s="10" t="s">
        <v>32</v>
      </c>
      <c r="B11" s="20">
        <v>74</v>
      </c>
      <c r="C11" s="20">
        <v>24</v>
      </c>
      <c r="D11" s="20">
        <v>17</v>
      </c>
      <c r="E11" s="20">
        <v>7</v>
      </c>
      <c r="F11" s="20">
        <v>0</v>
      </c>
      <c r="G11" s="20">
        <v>50</v>
      </c>
      <c r="H11" s="20">
        <v>42</v>
      </c>
      <c r="I11" s="20">
        <v>6</v>
      </c>
      <c r="J11" s="20">
        <v>2</v>
      </c>
      <c r="K11" s="20">
        <v>50</v>
      </c>
      <c r="L11" s="20">
        <v>1</v>
      </c>
      <c r="M11" s="20">
        <v>0</v>
      </c>
      <c r="N11" s="20">
        <v>1035</v>
      </c>
      <c r="O11" s="33">
        <v>7.659</v>
      </c>
      <c r="P11" s="33">
        <v>2.484</v>
      </c>
      <c r="Q11" s="33">
        <v>5.175</v>
      </c>
      <c r="R11" s="33">
        <v>2.47</v>
      </c>
      <c r="S11" s="33">
        <v>0.472</v>
      </c>
      <c r="T11" s="33">
        <v>1.924</v>
      </c>
      <c r="U11" s="33">
        <v>0.074</v>
      </c>
      <c r="V11" s="33">
        <v>66.9645</v>
      </c>
      <c r="W11" s="33">
        <v>21.528</v>
      </c>
      <c r="X11" s="33">
        <v>45.4365</v>
      </c>
      <c r="Y11" s="46"/>
      <c r="Z11" s="46"/>
      <c r="AA11" s="46"/>
      <c r="AB11" s="2"/>
      <c r="AC11" s="46"/>
      <c r="AD11" s="46"/>
      <c r="AE11" s="2"/>
      <c r="AF11" s="2"/>
      <c r="AG11" s="2"/>
    </row>
    <row r="12" spans="1:33" s="3" customFormat="1" ht="22.5" customHeight="1">
      <c r="A12" s="8" t="s">
        <v>33</v>
      </c>
      <c r="B12" s="27">
        <v>129</v>
      </c>
      <c r="C12" s="27">
        <v>35</v>
      </c>
      <c r="D12" s="27">
        <v>1</v>
      </c>
      <c r="E12" s="27">
        <v>31</v>
      </c>
      <c r="F12" s="27">
        <v>3</v>
      </c>
      <c r="G12" s="27">
        <v>94</v>
      </c>
      <c r="H12" s="27">
        <v>9</v>
      </c>
      <c r="I12" s="27">
        <v>52</v>
      </c>
      <c r="J12" s="27">
        <v>33</v>
      </c>
      <c r="K12" s="27">
        <v>94</v>
      </c>
      <c r="L12" s="27">
        <v>1</v>
      </c>
      <c r="M12" s="27">
        <v>0</v>
      </c>
      <c r="N12" s="27">
        <v>1035</v>
      </c>
      <c r="O12" s="27">
        <v>13.3515</v>
      </c>
      <c r="P12" s="34">
        <v>3.6225</v>
      </c>
      <c r="Q12" s="34">
        <v>9.729</v>
      </c>
      <c r="R12" s="28">
        <v>13.4</v>
      </c>
      <c r="S12" s="34">
        <v>0.072</v>
      </c>
      <c r="T12" s="28">
        <v>12.025</v>
      </c>
      <c r="U12" s="34">
        <v>1.303</v>
      </c>
      <c r="V12" s="27">
        <v>120.004</v>
      </c>
      <c r="W12" s="41">
        <v>31.042</v>
      </c>
      <c r="X12" s="42">
        <v>88.962</v>
      </c>
      <c r="Y12" s="46"/>
      <c r="Z12" s="46"/>
      <c r="AA12" s="46"/>
      <c r="AB12" s="2"/>
      <c r="AC12" s="46"/>
      <c r="AD12" s="46"/>
      <c r="AE12" s="2"/>
      <c r="AF12" s="2"/>
      <c r="AG12" s="2"/>
    </row>
    <row r="13" spans="1:33" s="3" customFormat="1" ht="22.5" customHeight="1">
      <c r="A13" s="8" t="s">
        <v>34</v>
      </c>
      <c r="B13" s="20">
        <v>68</v>
      </c>
      <c r="C13" s="20">
        <v>48</v>
      </c>
      <c r="D13" s="20">
        <v>16</v>
      </c>
      <c r="E13" s="20">
        <v>13</v>
      </c>
      <c r="F13" s="20">
        <v>19</v>
      </c>
      <c r="G13" s="20">
        <v>20</v>
      </c>
      <c r="H13" s="20">
        <v>16</v>
      </c>
      <c r="I13" s="20">
        <v>3</v>
      </c>
      <c r="J13" s="20">
        <v>1</v>
      </c>
      <c r="K13" s="20">
        <v>20</v>
      </c>
      <c r="L13" s="20">
        <v>0</v>
      </c>
      <c r="M13" s="20">
        <v>0</v>
      </c>
      <c r="N13" s="20">
        <v>1035</v>
      </c>
      <c r="O13" s="20">
        <v>7.038</v>
      </c>
      <c r="P13" s="20">
        <v>4.968</v>
      </c>
      <c r="Q13" s="20">
        <v>2.07</v>
      </c>
      <c r="R13" s="20">
        <v>3.364</v>
      </c>
      <c r="S13" s="20">
        <v>0.256</v>
      </c>
      <c r="T13" s="20">
        <v>2.368</v>
      </c>
      <c r="U13" s="20">
        <v>0.74</v>
      </c>
      <c r="V13" s="20">
        <v>59.823</v>
      </c>
      <c r="W13" s="20">
        <v>44.521</v>
      </c>
      <c r="X13" s="20">
        <v>15.302</v>
      </c>
      <c r="Y13" s="46"/>
      <c r="Z13" s="46"/>
      <c r="AA13" s="46"/>
      <c r="AB13" s="2"/>
      <c r="AC13" s="46"/>
      <c r="AD13" s="46"/>
      <c r="AE13" s="2"/>
      <c r="AF13" s="2"/>
      <c r="AG13" s="2"/>
    </row>
    <row r="14" spans="1:33" s="3" customFormat="1" ht="22.5" customHeight="1">
      <c r="A14" s="8" t="s">
        <v>35</v>
      </c>
      <c r="B14" s="12">
        <v>54</v>
      </c>
      <c r="C14" s="12">
        <v>34</v>
      </c>
      <c r="D14" s="12">
        <v>24</v>
      </c>
      <c r="E14" s="12">
        <v>1</v>
      </c>
      <c r="F14" s="12">
        <v>9</v>
      </c>
      <c r="G14" s="12">
        <v>20</v>
      </c>
      <c r="H14" s="12">
        <v>18</v>
      </c>
      <c r="I14" s="12">
        <v>1</v>
      </c>
      <c r="J14" s="12">
        <v>1</v>
      </c>
      <c r="K14" s="12">
        <v>20</v>
      </c>
      <c r="L14" s="12">
        <v>0</v>
      </c>
      <c r="M14" s="12">
        <v>0</v>
      </c>
      <c r="N14" s="12">
        <v>1035</v>
      </c>
      <c r="O14" s="12">
        <v>5.904</v>
      </c>
      <c r="P14" s="12">
        <v>3.519</v>
      </c>
      <c r="Q14" s="12">
        <v>2.385</v>
      </c>
      <c r="R14" s="12">
        <v>1.002</v>
      </c>
      <c r="S14" s="12">
        <v>0.336</v>
      </c>
      <c r="T14" s="12">
        <v>0.296</v>
      </c>
      <c r="U14" s="12">
        <v>0.37</v>
      </c>
      <c r="V14" s="12">
        <v>49.848</v>
      </c>
      <c r="W14" s="12">
        <v>30.4125</v>
      </c>
      <c r="X14" s="12">
        <v>19.4355</v>
      </c>
      <c r="Y14" s="46"/>
      <c r="Z14" s="46"/>
      <c r="AA14" s="46"/>
      <c r="AB14" s="2"/>
      <c r="AC14" s="46"/>
      <c r="AD14" s="46"/>
      <c r="AE14" s="2"/>
      <c r="AF14" s="2"/>
      <c r="AG14" s="2"/>
    </row>
    <row r="15" spans="1:33" s="3" customFormat="1" ht="22.5" customHeight="1">
      <c r="A15" s="8" t="s">
        <v>36</v>
      </c>
      <c r="B15" s="12">
        <v>56</v>
      </c>
      <c r="C15" s="12">
        <v>13</v>
      </c>
      <c r="D15" s="12">
        <v>10</v>
      </c>
      <c r="E15" s="12">
        <v>1</v>
      </c>
      <c r="F15" s="12">
        <v>2</v>
      </c>
      <c r="G15" s="12">
        <v>43</v>
      </c>
      <c r="H15" s="12">
        <v>40</v>
      </c>
      <c r="I15" s="12">
        <v>1</v>
      </c>
      <c r="J15" s="12">
        <v>2</v>
      </c>
      <c r="K15" s="12">
        <v>43</v>
      </c>
      <c r="L15" s="12">
        <v>0</v>
      </c>
      <c r="M15" s="12">
        <v>0</v>
      </c>
      <c r="N15" s="12">
        <v>1035</v>
      </c>
      <c r="O15" s="12">
        <f aca="true" t="shared" si="0" ref="O15:O17">P15+Q15</f>
        <v>5.796</v>
      </c>
      <c r="P15" s="12">
        <v>1.449</v>
      </c>
      <c r="Q15" s="12">
        <v>4.347</v>
      </c>
      <c r="R15" s="12">
        <f>S15+T15+U15</f>
        <v>0.844</v>
      </c>
      <c r="S15" s="12">
        <v>0.4</v>
      </c>
      <c r="T15" s="12">
        <v>0.296</v>
      </c>
      <c r="U15" s="12">
        <v>0.148</v>
      </c>
      <c r="V15" s="12">
        <v>51.624</v>
      </c>
      <c r="W15" s="12">
        <v>12.705</v>
      </c>
      <c r="X15" s="12">
        <v>38.919</v>
      </c>
      <c r="Y15" s="46"/>
      <c r="Z15" s="46"/>
      <c r="AA15" s="46"/>
      <c r="AB15" s="2"/>
      <c r="AC15" s="46"/>
      <c r="AD15" s="46"/>
      <c r="AE15" s="2"/>
      <c r="AF15" s="2"/>
      <c r="AG15" s="2"/>
    </row>
    <row r="16" spans="1:33" s="3" customFormat="1" ht="22.5" customHeight="1">
      <c r="A16" s="8" t="s">
        <v>37</v>
      </c>
      <c r="B16" s="29">
        <f>C16+G16</f>
        <v>33</v>
      </c>
      <c r="C16" s="29">
        <f>D16+E16+F16</f>
        <v>2</v>
      </c>
      <c r="D16" s="30">
        <v>0</v>
      </c>
      <c r="E16" s="30">
        <v>2</v>
      </c>
      <c r="F16" s="30">
        <v>0</v>
      </c>
      <c r="G16" s="29">
        <f>H16+I16+J16</f>
        <v>31</v>
      </c>
      <c r="H16" s="30">
        <v>22</v>
      </c>
      <c r="I16" s="30">
        <v>6</v>
      </c>
      <c r="J16" s="30">
        <v>3</v>
      </c>
      <c r="K16" s="29">
        <v>3</v>
      </c>
      <c r="L16" s="35">
        <v>3</v>
      </c>
      <c r="M16" s="35">
        <v>0</v>
      </c>
      <c r="N16" s="29">
        <v>1035</v>
      </c>
      <c r="O16" s="29">
        <f t="shared" si="0"/>
        <v>3.4154999999999998</v>
      </c>
      <c r="P16" s="29">
        <v>0.207</v>
      </c>
      <c r="Q16" s="30">
        <v>3.2085</v>
      </c>
      <c r="R16" s="29">
        <f>S16+T16+U16</f>
        <v>1.4739999999999998</v>
      </c>
      <c r="S16" s="29">
        <f>(D16+H16)*0.008</f>
        <v>0.176</v>
      </c>
      <c r="T16" s="29">
        <f>(E16+I16)*0.148</f>
        <v>1.184</v>
      </c>
      <c r="U16" s="30">
        <f>(F16+J16)*0.038</f>
        <v>0.11399999999999999</v>
      </c>
      <c r="V16" s="29">
        <f>W16+X16</f>
        <v>26.624499999999998</v>
      </c>
      <c r="W16" s="43">
        <v>0.987</v>
      </c>
      <c r="X16" s="44">
        <v>25.6375</v>
      </c>
      <c r="Y16" s="46"/>
      <c r="Z16" s="46"/>
      <c r="AA16" s="46"/>
      <c r="AB16" s="2"/>
      <c r="AC16" s="46"/>
      <c r="AD16" s="46"/>
      <c r="AE16" s="2"/>
      <c r="AF16" s="2"/>
      <c r="AG16" s="2"/>
    </row>
    <row r="17" spans="1:33" s="3" customFormat="1" ht="22.5" customHeight="1">
      <c r="A17" s="8" t="s">
        <v>38</v>
      </c>
      <c r="B17" s="20">
        <f>C17+G17</f>
        <v>42</v>
      </c>
      <c r="C17" s="20">
        <v>25</v>
      </c>
      <c r="D17" s="20">
        <v>6</v>
      </c>
      <c r="E17" s="20">
        <v>6</v>
      </c>
      <c r="F17" s="20">
        <v>13</v>
      </c>
      <c r="G17" s="20">
        <v>17</v>
      </c>
      <c r="H17" s="20">
        <v>12</v>
      </c>
      <c r="I17" s="20">
        <v>0</v>
      </c>
      <c r="J17" s="20">
        <v>5</v>
      </c>
      <c r="K17" s="20">
        <v>17</v>
      </c>
      <c r="L17" s="20">
        <v>0</v>
      </c>
      <c r="M17" s="20">
        <v>1</v>
      </c>
      <c r="N17" s="20">
        <v>1035</v>
      </c>
      <c r="O17" s="20">
        <f t="shared" si="0"/>
        <v>4.140000000000001</v>
      </c>
      <c r="P17" s="20">
        <v>2.3805</v>
      </c>
      <c r="Q17" s="20">
        <v>1.7595</v>
      </c>
      <c r="R17" s="20">
        <v>1.549</v>
      </c>
      <c r="S17" s="20">
        <v>0.18</v>
      </c>
      <c r="T17" s="20">
        <v>0.74</v>
      </c>
      <c r="U17" s="20">
        <v>0.629</v>
      </c>
      <c r="V17" s="20">
        <v>38.583</v>
      </c>
      <c r="W17" s="20">
        <v>21.075</v>
      </c>
      <c r="X17" s="20">
        <v>17.508</v>
      </c>
      <c r="Y17" s="46"/>
      <c r="Z17" s="46"/>
      <c r="AA17" s="46"/>
      <c r="AB17" s="2"/>
      <c r="AC17" s="46"/>
      <c r="AD17" s="46"/>
      <c r="AE17" s="2"/>
      <c r="AF17" s="2"/>
      <c r="AG17" s="2"/>
    </row>
    <row r="18" spans="1:33" s="3" customFormat="1" ht="22.5" customHeight="1">
      <c r="A18" s="8" t="s">
        <v>39</v>
      </c>
      <c r="B18" s="29">
        <v>91</v>
      </c>
      <c r="C18" s="29">
        <v>28</v>
      </c>
      <c r="D18" s="31">
        <v>20</v>
      </c>
      <c r="E18" s="31">
        <v>8</v>
      </c>
      <c r="F18" s="29">
        <v>0</v>
      </c>
      <c r="G18" s="29">
        <v>63</v>
      </c>
      <c r="H18" s="31">
        <v>61</v>
      </c>
      <c r="I18" s="31">
        <v>0</v>
      </c>
      <c r="J18" s="31">
        <v>2</v>
      </c>
      <c r="K18" s="29">
        <v>63</v>
      </c>
      <c r="L18" s="29">
        <v>2</v>
      </c>
      <c r="M18" s="29">
        <v>1</v>
      </c>
      <c r="N18" s="29">
        <v>1035</v>
      </c>
      <c r="O18" s="35">
        <v>9.4185</v>
      </c>
      <c r="P18" s="28">
        <v>2.898</v>
      </c>
      <c r="Q18" s="29">
        <v>6.5205</v>
      </c>
      <c r="R18" s="29">
        <v>1.906</v>
      </c>
      <c r="S18" s="31">
        <v>0.648</v>
      </c>
      <c r="T18" s="31">
        <v>1.184</v>
      </c>
      <c r="U18" s="31">
        <v>0.074</v>
      </c>
      <c r="V18" s="31">
        <v>84.05</v>
      </c>
      <c r="W18" s="29">
        <v>26.918</v>
      </c>
      <c r="X18" s="29">
        <v>57.132</v>
      </c>
      <c r="Y18" s="46"/>
      <c r="Z18" s="46"/>
      <c r="AA18" s="46"/>
      <c r="AB18" s="2"/>
      <c r="AC18" s="46"/>
      <c r="AD18" s="46"/>
      <c r="AE18" s="2"/>
      <c r="AF18" s="2"/>
      <c r="AG18" s="2"/>
    </row>
    <row r="19" spans="1:33" s="3" customFormat="1" ht="28.5" customHeight="1">
      <c r="A19" s="8" t="s">
        <v>40</v>
      </c>
      <c r="B19" s="27">
        <v>80</v>
      </c>
      <c r="C19" s="27">
        <v>39</v>
      </c>
      <c r="D19" s="27">
        <v>9</v>
      </c>
      <c r="E19" s="27">
        <v>30</v>
      </c>
      <c r="F19" s="27">
        <v>0</v>
      </c>
      <c r="G19" s="27">
        <v>41</v>
      </c>
      <c r="H19" s="27">
        <v>22</v>
      </c>
      <c r="I19" s="27">
        <v>11</v>
      </c>
      <c r="J19" s="27">
        <v>8</v>
      </c>
      <c r="K19" s="27">
        <v>41</v>
      </c>
      <c r="L19" s="36">
        <v>0</v>
      </c>
      <c r="M19" s="36">
        <v>0</v>
      </c>
      <c r="N19" s="36">
        <v>1035</v>
      </c>
      <c r="O19" s="36">
        <v>8.28</v>
      </c>
      <c r="P19" s="36">
        <v>4.04</v>
      </c>
      <c r="Q19" s="36">
        <v>4.24</v>
      </c>
      <c r="R19" s="36">
        <v>6.61</v>
      </c>
      <c r="S19" s="36">
        <v>0.25</v>
      </c>
      <c r="T19" s="36">
        <v>6.07</v>
      </c>
      <c r="U19" s="45">
        <v>0.29</v>
      </c>
      <c r="V19" s="36">
        <v>75.76</v>
      </c>
      <c r="W19" s="36">
        <v>36.37</v>
      </c>
      <c r="X19" s="36">
        <v>39.39</v>
      </c>
      <c r="Y19" s="46"/>
      <c r="Z19" s="46"/>
      <c r="AA19" s="46"/>
      <c r="AB19" s="2"/>
      <c r="AC19" s="46"/>
      <c r="AD19" s="46"/>
      <c r="AE19" s="2"/>
      <c r="AF19" s="2"/>
      <c r="AG19" s="2"/>
    </row>
    <row r="20" spans="1:33" s="3" customFormat="1" ht="22.5" customHeight="1">
      <c r="A20" s="8" t="s">
        <v>41</v>
      </c>
      <c r="B20" s="8">
        <f>C20+G20</f>
        <v>905</v>
      </c>
      <c r="C20" s="8">
        <f aca="true" t="shared" si="1" ref="C20:M20">SUM(C8:C19)</f>
        <v>336</v>
      </c>
      <c r="D20" s="8">
        <f t="shared" si="1"/>
        <v>115</v>
      </c>
      <c r="E20" s="8">
        <f t="shared" si="1"/>
        <v>140</v>
      </c>
      <c r="F20" s="8">
        <f t="shared" si="1"/>
        <v>81</v>
      </c>
      <c r="G20" s="8">
        <f t="shared" si="1"/>
        <v>569</v>
      </c>
      <c r="H20" s="8">
        <f t="shared" si="1"/>
        <v>344</v>
      </c>
      <c r="I20" s="8">
        <f t="shared" si="1"/>
        <v>104</v>
      </c>
      <c r="J20" s="8">
        <f t="shared" si="1"/>
        <v>121</v>
      </c>
      <c r="K20" s="8">
        <f t="shared" si="1"/>
        <v>541</v>
      </c>
      <c r="L20" s="8">
        <f t="shared" si="1"/>
        <v>19</v>
      </c>
      <c r="M20" s="8">
        <f t="shared" si="1"/>
        <v>4</v>
      </c>
      <c r="N20" s="8">
        <v>1035</v>
      </c>
      <c r="O20" s="37">
        <f>O19+O18+O17+O16+O15+O14+O13+O12+O11+O10+O9+O8</f>
        <v>94.0343</v>
      </c>
      <c r="P20" s="37">
        <f aca="true" t="shared" si="2" ref="P20:X20">P8+P9+P10+P11+P12+P13+P14+P15+P16+P17+P18+P19</f>
        <v>34.929300000000005</v>
      </c>
      <c r="Q20" s="37">
        <f t="shared" si="2"/>
        <v>59.105000000000004</v>
      </c>
      <c r="R20" s="37">
        <f t="shared" si="2"/>
        <v>48.82599999999999</v>
      </c>
      <c r="S20" s="37">
        <f>S8+S9+S10+S11+S12+S13+S15+S14+S16+S17+S18+S19</f>
        <v>4.0440000000000005</v>
      </c>
      <c r="T20" s="37">
        <f>T8+T9+T10+T11+T12+T13+T14+T15+T16+T17+T18+T19</f>
        <v>38.221</v>
      </c>
      <c r="U20" s="37">
        <f t="shared" si="2"/>
        <v>6.560999999999999</v>
      </c>
      <c r="V20" s="37">
        <f t="shared" si="2"/>
        <v>806.6184</v>
      </c>
      <c r="W20" s="37">
        <f t="shared" si="2"/>
        <v>307.58779999999996</v>
      </c>
      <c r="X20" s="37">
        <f t="shared" si="2"/>
        <v>499.03059999999994</v>
      </c>
      <c r="Y20" s="46"/>
      <c r="Z20" s="46"/>
      <c r="AA20" s="46"/>
      <c r="AB20" s="2"/>
      <c r="AC20" s="46"/>
      <c r="AD20" s="46"/>
      <c r="AE20" s="2"/>
      <c r="AF20" s="2"/>
      <c r="AG20" s="2"/>
    </row>
    <row r="21" spans="1:24" ht="25.5" customHeight="1">
      <c r="A21" s="16" t="s">
        <v>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ht="39.75" customHeight="1"/>
    <row r="23" spans="15:22" ht="14.25" customHeight="1">
      <c r="O23" s="38"/>
      <c r="R23" s="38"/>
      <c r="V23" s="38"/>
    </row>
    <row r="24" ht="14.25" customHeight="1">
      <c r="V24" s="46"/>
    </row>
  </sheetData>
  <sheetProtection/>
  <mergeCells count="33">
    <mergeCell ref="A1:X1"/>
    <mergeCell ref="A2:X2"/>
    <mergeCell ref="C3:K3"/>
    <mergeCell ref="L3:M3"/>
    <mergeCell ref="P3:Q3"/>
    <mergeCell ref="S3:U3"/>
    <mergeCell ref="W3:X3"/>
    <mergeCell ref="Z3:AA3"/>
    <mergeCell ref="AC3:AD3"/>
    <mergeCell ref="C4:F4"/>
    <mergeCell ref="G4:K4"/>
    <mergeCell ref="A21:X21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  <mergeCell ref="Y3:Y5"/>
    <mergeCell ref="Z4:Z5"/>
    <mergeCell ref="AA4:AA5"/>
    <mergeCell ref="AB3:AB5"/>
    <mergeCell ref="AC4:AC5"/>
    <mergeCell ref="AD4:AD5"/>
  </mergeCells>
  <printOptions/>
  <pageMargins left="0.6298611111111111" right="0.6298611111111111" top="0.9798611111111111" bottom="0.9798611111111111" header="0.5118055555555555" footer="0.5118055555555555"/>
  <pageSetup fitToHeight="0"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workbookViewId="0" topLeftCell="A1">
      <pane xSplit="1" topLeftCell="B1" activePane="topRight" state="frozen"/>
      <selection pane="topRight" activeCell="T9" sqref="T9"/>
    </sheetView>
  </sheetViews>
  <sheetFormatPr defaultColWidth="9.00390625" defaultRowHeight="14.25" customHeight="1"/>
  <cols>
    <col min="1" max="1" width="9.375" style="4" bestFit="1" customWidth="1"/>
    <col min="2" max="2" width="8.875" style="4" customWidth="1"/>
    <col min="3" max="11" width="7.25390625" style="4" customWidth="1"/>
    <col min="12" max="16" width="6.25390625" style="4" customWidth="1"/>
    <col min="17" max="17" width="5.375" style="4" customWidth="1"/>
    <col min="18" max="19" width="6.375" style="4" customWidth="1"/>
    <col min="20" max="20" width="12.375" style="4" customWidth="1"/>
    <col min="21" max="22" width="10.875" style="4" customWidth="1"/>
    <col min="23" max="26" width="10.50390625" style="4" customWidth="1"/>
    <col min="27" max="27" width="12.00390625" style="4" customWidth="1"/>
    <col min="28" max="28" width="10.50390625" style="4" customWidth="1"/>
    <col min="29" max="29" width="13.375" style="4" customWidth="1"/>
    <col min="30" max="30" width="11.625" style="4" bestFit="1" customWidth="1"/>
    <col min="31" max="34" width="9.00390625" style="4" customWidth="1"/>
    <col min="35" max="37" width="10.375" style="4" bestFit="1" customWidth="1"/>
    <col min="38" max="16384" width="9.00390625" style="4" customWidth="1"/>
  </cols>
  <sheetData>
    <row r="1" spans="1:29" s="1" customFormat="1" ht="35.2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19.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2" customFormat="1" ht="17.25" customHeight="1">
      <c r="A3" s="8" t="s">
        <v>2</v>
      </c>
      <c r="B3" s="9" t="s">
        <v>45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 t="s">
        <v>5</v>
      </c>
      <c r="M3" s="9"/>
      <c r="N3" s="9"/>
      <c r="O3" s="9"/>
      <c r="P3" s="9"/>
      <c r="Q3" s="9"/>
      <c r="R3" s="9" t="s">
        <v>46</v>
      </c>
      <c r="S3" s="9" t="s">
        <v>47</v>
      </c>
      <c r="T3" s="9" t="s">
        <v>7</v>
      </c>
      <c r="U3" s="9" t="s">
        <v>4</v>
      </c>
      <c r="V3" s="17"/>
      <c r="W3" s="21" t="s">
        <v>8</v>
      </c>
      <c r="X3" s="21" t="s">
        <v>4</v>
      </c>
      <c r="Y3" s="21"/>
      <c r="Z3" s="21"/>
      <c r="AA3" s="9" t="s">
        <v>9</v>
      </c>
      <c r="AB3" s="9" t="s">
        <v>4</v>
      </c>
      <c r="AC3" s="9"/>
    </row>
    <row r="4" spans="1:29" s="2" customFormat="1" ht="19.5" customHeight="1">
      <c r="A4" s="8"/>
      <c r="B4" s="9"/>
      <c r="C4" s="9" t="s">
        <v>10</v>
      </c>
      <c r="D4" s="9"/>
      <c r="E4" s="9"/>
      <c r="F4" s="9"/>
      <c r="G4" s="9" t="s">
        <v>11</v>
      </c>
      <c r="H4" s="9"/>
      <c r="I4" s="9"/>
      <c r="J4" s="9"/>
      <c r="K4" s="9"/>
      <c r="L4" s="9" t="s">
        <v>12</v>
      </c>
      <c r="M4" s="17" t="s">
        <v>4</v>
      </c>
      <c r="N4" s="18"/>
      <c r="O4" s="18"/>
      <c r="P4" s="19"/>
      <c r="Q4" s="9" t="s">
        <v>13</v>
      </c>
      <c r="R4" s="9"/>
      <c r="S4" s="9"/>
      <c r="T4" s="9"/>
      <c r="U4" s="9" t="s">
        <v>14</v>
      </c>
      <c r="V4" s="17" t="s">
        <v>15</v>
      </c>
      <c r="W4" s="21"/>
      <c r="X4" s="21" t="s">
        <v>16</v>
      </c>
      <c r="Y4" s="21" t="s">
        <v>17</v>
      </c>
      <c r="Z4" s="21" t="s">
        <v>18</v>
      </c>
      <c r="AA4" s="9"/>
      <c r="AB4" s="9" t="s">
        <v>14</v>
      </c>
      <c r="AC4" s="9" t="s">
        <v>15</v>
      </c>
    </row>
    <row r="5" spans="1:29" s="2" customFormat="1" ht="73.5" customHeight="1">
      <c r="A5" s="8"/>
      <c r="B5" s="9"/>
      <c r="C5" s="9" t="s">
        <v>19</v>
      </c>
      <c r="D5" s="9" t="s">
        <v>20</v>
      </c>
      <c r="E5" s="8" t="s">
        <v>21</v>
      </c>
      <c r="F5" s="8" t="s">
        <v>22</v>
      </c>
      <c r="G5" s="9" t="s">
        <v>19</v>
      </c>
      <c r="H5" s="9" t="s">
        <v>20</v>
      </c>
      <c r="I5" s="8" t="s">
        <v>21</v>
      </c>
      <c r="J5" s="8" t="s">
        <v>22</v>
      </c>
      <c r="K5" s="8" t="s">
        <v>23</v>
      </c>
      <c r="L5" s="9"/>
      <c r="M5" s="9" t="s">
        <v>48</v>
      </c>
      <c r="N5" s="9" t="s">
        <v>49</v>
      </c>
      <c r="O5" s="9" t="s">
        <v>50</v>
      </c>
      <c r="P5" s="9" t="s">
        <v>51</v>
      </c>
      <c r="Q5" s="9"/>
      <c r="R5" s="9"/>
      <c r="S5" s="9"/>
      <c r="T5" s="9"/>
      <c r="U5" s="9"/>
      <c r="V5" s="17"/>
      <c r="W5" s="21"/>
      <c r="X5" s="21"/>
      <c r="Y5" s="21"/>
      <c r="Z5" s="21"/>
      <c r="AA5" s="9"/>
      <c r="AB5" s="9"/>
      <c r="AC5" s="9"/>
    </row>
    <row r="6" spans="1:29" s="2" customFormat="1" ht="25.5" customHeight="1">
      <c r="A6" s="10" t="s">
        <v>24</v>
      </c>
      <c r="B6" s="11" t="s">
        <v>25</v>
      </c>
      <c r="C6" s="11" t="s">
        <v>25</v>
      </c>
      <c r="D6" s="11" t="s">
        <v>25</v>
      </c>
      <c r="E6" s="11" t="s">
        <v>25</v>
      </c>
      <c r="F6" s="11" t="s">
        <v>25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26</v>
      </c>
      <c r="S6" s="11" t="s">
        <v>26</v>
      </c>
      <c r="T6" s="11" t="s">
        <v>27</v>
      </c>
      <c r="U6" s="11" t="s">
        <v>27</v>
      </c>
      <c r="V6" s="22" t="s">
        <v>27</v>
      </c>
      <c r="W6" s="23" t="s">
        <v>27</v>
      </c>
      <c r="X6" s="23" t="s">
        <v>27</v>
      </c>
      <c r="Y6" s="23" t="s">
        <v>27</v>
      </c>
      <c r="Z6" s="23" t="s">
        <v>27</v>
      </c>
      <c r="AA6" s="11" t="s">
        <v>27</v>
      </c>
      <c r="AB6" s="11" t="s">
        <v>27</v>
      </c>
      <c r="AC6" s="11" t="s">
        <v>27</v>
      </c>
    </row>
    <row r="7" spans="1:45" s="2" customFormat="1" ht="18" customHeight="1">
      <c r="A7" s="8" t="s">
        <v>28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29" s="3" customFormat="1" ht="31.5" customHeight="1">
      <c r="A8" s="10" t="s">
        <v>40</v>
      </c>
      <c r="B8" s="12">
        <v>72</v>
      </c>
      <c r="C8" s="12">
        <v>20</v>
      </c>
      <c r="D8" s="12">
        <v>17</v>
      </c>
      <c r="E8" s="12">
        <v>2</v>
      </c>
      <c r="F8" s="12">
        <v>1</v>
      </c>
      <c r="G8" s="12">
        <v>52</v>
      </c>
      <c r="H8" s="12">
        <v>51</v>
      </c>
      <c r="I8" s="12">
        <v>1</v>
      </c>
      <c r="J8" s="12">
        <v>0</v>
      </c>
      <c r="K8" s="12">
        <v>51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1035</v>
      </c>
      <c r="S8" s="12">
        <v>1035</v>
      </c>
      <c r="T8" s="12">
        <v>7.452</v>
      </c>
      <c r="U8" s="12">
        <v>2.07</v>
      </c>
      <c r="V8" s="12">
        <v>5.382</v>
      </c>
      <c r="W8" s="12">
        <v>1.025</v>
      </c>
      <c r="X8" s="12">
        <v>0.544</v>
      </c>
      <c r="Y8" s="12">
        <v>0.444</v>
      </c>
      <c r="Z8" s="12">
        <v>0.04</v>
      </c>
      <c r="AA8" s="25">
        <v>67.896</v>
      </c>
      <c r="AB8" s="12">
        <v>18.63</v>
      </c>
      <c r="AC8" s="12">
        <v>49.266</v>
      </c>
    </row>
    <row r="9" spans="1:30" s="3" customFormat="1" ht="31.5" customHeight="1">
      <c r="A9" s="8" t="s">
        <v>34</v>
      </c>
      <c r="B9" s="13">
        <v>1361</v>
      </c>
      <c r="C9" s="13">
        <v>189</v>
      </c>
      <c r="D9" s="13">
        <v>177</v>
      </c>
      <c r="E9" s="13">
        <v>8</v>
      </c>
      <c r="F9" s="13">
        <v>4</v>
      </c>
      <c r="G9" s="13">
        <v>1172</v>
      </c>
      <c r="H9" s="13">
        <v>1172</v>
      </c>
      <c r="I9" s="13">
        <v>0</v>
      </c>
      <c r="J9" s="13">
        <v>0</v>
      </c>
      <c r="K9" s="13">
        <v>1172</v>
      </c>
      <c r="L9" s="13">
        <v>5</v>
      </c>
      <c r="M9" s="13">
        <v>0</v>
      </c>
      <c r="N9" s="13">
        <v>0</v>
      </c>
      <c r="O9" s="13">
        <v>0</v>
      </c>
      <c r="P9" s="13">
        <v>0</v>
      </c>
      <c r="Q9" s="13">
        <v>8</v>
      </c>
      <c r="R9" s="13">
        <v>1035</v>
      </c>
      <c r="S9" s="13">
        <v>1035</v>
      </c>
      <c r="T9" s="13">
        <v>140.8635</v>
      </c>
      <c r="U9" s="13">
        <v>19.5615</v>
      </c>
      <c r="V9" s="13">
        <v>121.302</v>
      </c>
      <c r="W9" s="20">
        <f>X9+Y9+Z9</f>
        <v>12.123999999999999</v>
      </c>
      <c r="X9" s="20">
        <v>10.792</v>
      </c>
      <c r="Y9" s="20">
        <v>1.184</v>
      </c>
      <c r="Z9" s="20">
        <v>0.148</v>
      </c>
      <c r="AA9" s="13">
        <v>1313.7395</v>
      </c>
      <c r="AB9" s="13">
        <v>194.1475</v>
      </c>
      <c r="AC9" s="13">
        <v>1119.592</v>
      </c>
      <c r="AD9" s="26"/>
    </row>
    <row r="10" spans="1:29" s="3" customFormat="1" ht="31.5" customHeight="1">
      <c r="A10" s="8" t="s">
        <v>35</v>
      </c>
      <c r="B10" s="12">
        <v>1874</v>
      </c>
      <c r="C10" s="12">
        <v>272</v>
      </c>
      <c r="D10" s="12">
        <v>208</v>
      </c>
      <c r="E10" s="12">
        <v>48</v>
      </c>
      <c r="F10" s="12">
        <v>16</v>
      </c>
      <c r="G10" s="12">
        <v>1602</v>
      </c>
      <c r="H10" s="12">
        <v>1536</v>
      </c>
      <c r="I10" s="12">
        <v>17</v>
      </c>
      <c r="J10" s="12">
        <v>49</v>
      </c>
      <c r="K10" s="12">
        <v>1602</v>
      </c>
      <c r="L10" s="12">
        <v>12</v>
      </c>
      <c r="M10" s="12">
        <v>23</v>
      </c>
      <c r="N10" s="12">
        <v>0</v>
      </c>
      <c r="O10" s="12">
        <v>0</v>
      </c>
      <c r="P10" s="12">
        <v>0</v>
      </c>
      <c r="Q10" s="12">
        <v>21</v>
      </c>
      <c r="R10" s="12">
        <v>1035</v>
      </c>
      <c r="S10" s="12">
        <v>1035</v>
      </c>
      <c r="T10" s="12">
        <v>210.726</v>
      </c>
      <c r="U10" s="12">
        <v>36.423</v>
      </c>
      <c r="V10" s="12">
        <v>174.303</v>
      </c>
      <c r="W10" s="12">
        <v>25.919</v>
      </c>
      <c r="X10" s="12">
        <v>13.976</v>
      </c>
      <c r="Y10" s="12">
        <v>9.538</v>
      </c>
      <c r="Z10" s="12">
        <v>2.405</v>
      </c>
      <c r="AA10" s="12">
        <v>1796.0415</v>
      </c>
      <c r="AB10" s="12">
        <v>276.1005</v>
      </c>
      <c r="AC10" s="12">
        <v>1519.941</v>
      </c>
    </row>
    <row r="11" spans="1:29" s="3" customFormat="1" ht="31.5" customHeight="1">
      <c r="A11" s="8" t="s">
        <v>36</v>
      </c>
      <c r="B11" s="12">
        <v>603</v>
      </c>
      <c r="C11" s="12">
        <v>98</v>
      </c>
      <c r="D11" s="12">
        <v>74</v>
      </c>
      <c r="E11" s="12">
        <v>16</v>
      </c>
      <c r="F11" s="12">
        <v>8</v>
      </c>
      <c r="G11" s="12">
        <v>505</v>
      </c>
      <c r="H11" s="12">
        <v>487</v>
      </c>
      <c r="I11" s="12">
        <v>8</v>
      </c>
      <c r="J11" s="12">
        <v>10</v>
      </c>
      <c r="K11" s="12">
        <v>505</v>
      </c>
      <c r="L11" s="12">
        <v>2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1035</v>
      </c>
      <c r="S11" s="12">
        <v>1035</v>
      </c>
      <c r="T11" s="12">
        <f>SUM(U11:V11)</f>
        <v>62.4105</v>
      </c>
      <c r="U11" s="12">
        <f>C11*1035/10000</f>
        <v>10.143</v>
      </c>
      <c r="V11" s="12">
        <f>G11*1035/10000</f>
        <v>52.2675</v>
      </c>
      <c r="W11" s="12">
        <f>SUM(X11:Z11)</f>
        <v>8.706000000000001</v>
      </c>
      <c r="X11" s="12">
        <f>(D11+H11)*80/10000</f>
        <v>4.488</v>
      </c>
      <c r="Y11" s="12">
        <f>(E11+I11)*1480/10000</f>
        <v>3.552</v>
      </c>
      <c r="Z11" s="12">
        <f>(F11+J11)*370/10000</f>
        <v>0.666</v>
      </c>
      <c r="AA11" s="12">
        <f>SUM(AB11:AC11)</f>
        <v>560.437</v>
      </c>
      <c r="AB11" s="12">
        <v>94.4575</v>
      </c>
      <c r="AC11" s="12">
        <v>465.9795</v>
      </c>
    </row>
    <row r="12" spans="1:29" s="3" customFormat="1" ht="31.5" customHeight="1">
      <c r="A12" s="10" t="s">
        <v>37</v>
      </c>
      <c r="B12" s="14">
        <f>C12+G12</f>
        <v>1654</v>
      </c>
      <c r="C12" s="13">
        <f>D12+E12+F12</f>
        <v>512</v>
      </c>
      <c r="D12" s="13">
        <v>303</v>
      </c>
      <c r="E12" s="13">
        <v>102</v>
      </c>
      <c r="F12" s="13">
        <v>107</v>
      </c>
      <c r="G12" s="13">
        <f>H12+I12+J12</f>
        <v>1142</v>
      </c>
      <c r="H12" s="13">
        <v>1023</v>
      </c>
      <c r="I12" s="13">
        <v>66</v>
      </c>
      <c r="J12" s="13">
        <v>53</v>
      </c>
      <c r="K12" s="13">
        <v>1139</v>
      </c>
      <c r="L12" s="13">
        <v>3</v>
      </c>
      <c r="M12" s="13">
        <v>5</v>
      </c>
      <c r="N12" s="20">
        <v>0</v>
      </c>
      <c r="O12" s="20">
        <v>0</v>
      </c>
      <c r="P12" s="20">
        <v>0</v>
      </c>
      <c r="Q12" s="20">
        <v>14</v>
      </c>
      <c r="R12" s="20">
        <v>1035</v>
      </c>
      <c r="S12" s="20">
        <v>1035</v>
      </c>
      <c r="T12" s="13">
        <f>U12+V12</f>
        <v>171.189</v>
      </c>
      <c r="U12" s="13">
        <v>52.992</v>
      </c>
      <c r="V12" s="13">
        <v>118.197</v>
      </c>
      <c r="W12" s="13">
        <f>X12+Y12+Z12</f>
        <v>41.55199999999999</v>
      </c>
      <c r="X12" s="13">
        <f>(D12+H12)*0.008</f>
        <v>10.608</v>
      </c>
      <c r="Y12" s="13">
        <f>(E12+I12)*0.148</f>
        <v>24.863999999999997</v>
      </c>
      <c r="Z12" s="13">
        <f>(J12+F12)*0.038</f>
        <v>6.08</v>
      </c>
      <c r="AA12" s="13">
        <f>AB12+AC12</f>
        <v>1254.038</v>
      </c>
      <c r="AB12" s="13">
        <v>413.135</v>
      </c>
      <c r="AC12" s="13">
        <v>840.903</v>
      </c>
    </row>
    <row r="13" spans="1:29" ht="31.5" customHeight="1">
      <c r="A13" s="8" t="s">
        <v>52</v>
      </c>
      <c r="B13" s="15">
        <f>C13+G13</f>
        <v>5564</v>
      </c>
      <c r="C13" s="15">
        <f aca="true" t="shared" si="0" ref="C13:L13">SUM(C8:C12)</f>
        <v>1091</v>
      </c>
      <c r="D13" s="15">
        <f t="shared" si="0"/>
        <v>779</v>
      </c>
      <c r="E13" s="15">
        <f t="shared" si="0"/>
        <v>176</v>
      </c>
      <c r="F13" s="15">
        <f t="shared" si="0"/>
        <v>136</v>
      </c>
      <c r="G13" s="15">
        <f t="shared" si="0"/>
        <v>4473</v>
      </c>
      <c r="H13" s="15">
        <f t="shared" si="0"/>
        <v>4269</v>
      </c>
      <c r="I13" s="15">
        <f t="shared" si="0"/>
        <v>92</v>
      </c>
      <c r="J13" s="15">
        <f t="shared" si="0"/>
        <v>112</v>
      </c>
      <c r="K13" s="15">
        <f t="shared" si="0"/>
        <v>4469</v>
      </c>
      <c r="L13" s="15">
        <f t="shared" si="0"/>
        <v>22</v>
      </c>
      <c r="M13" s="15">
        <f>SUM(M9:M12)</f>
        <v>28</v>
      </c>
      <c r="N13" s="15">
        <v>0</v>
      </c>
      <c r="O13" s="15">
        <v>0</v>
      </c>
      <c r="P13" s="15">
        <v>0</v>
      </c>
      <c r="Q13" s="15">
        <v>45</v>
      </c>
      <c r="R13" s="15">
        <v>1035</v>
      </c>
      <c r="S13" s="15">
        <v>1035</v>
      </c>
      <c r="T13" s="15">
        <f>U13+V13</f>
        <v>592.6410000000001</v>
      </c>
      <c r="U13" s="15">
        <f>SUM(U8:U12)</f>
        <v>121.18950000000001</v>
      </c>
      <c r="V13" s="15">
        <f>SUM(V8:V12)</f>
        <v>471.4515</v>
      </c>
      <c r="W13" s="15">
        <f>X13+Y13+Z13</f>
        <v>89.329</v>
      </c>
      <c r="X13" s="15">
        <f>SUM(X8:X12)</f>
        <v>40.408</v>
      </c>
      <c r="Y13" s="15">
        <f>SUM(Y8:Y12)</f>
        <v>39.581999999999994</v>
      </c>
      <c r="Z13" s="15">
        <f>SUM(Z8:Z12)</f>
        <v>9.339</v>
      </c>
      <c r="AA13" s="15">
        <f>AB13+AC13</f>
        <v>4992.152</v>
      </c>
      <c r="AB13" s="15">
        <f>SUM(AB8:AB12)</f>
        <v>996.4705</v>
      </c>
      <c r="AC13" s="15">
        <f>SUM(AC8:AC12)</f>
        <v>3995.6814999999997</v>
      </c>
    </row>
    <row r="15" spans="1:28" ht="14.25" customHeight="1">
      <c r="A15" s="16" t="s">
        <v>53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</sheetData>
  <sheetProtection/>
  <mergeCells count="28">
    <mergeCell ref="A1:AC1"/>
    <mergeCell ref="A2:AC2"/>
    <mergeCell ref="C3:K3"/>
    <mergeCell ref="L3:Q3"/>
    <mergeCell ref="U3:V3"/>
    <mergeCell ref="X3:Z3"/>
    <mergeCell ref="AB3:AC3"/>
    <mergeCell ref="C4:F4"/>
    <mergeCell ref="G4:K4"/>
    <mergeCell ref="M4:P4"/>
    <mergeCell ref="AD7:AS7"/>
    <mergeCell ref="A15:AB15"/>
    <mergeCell ref="A3:A5"/>
    <mergeCell ref="B3:B5"/>
    <mergeCell ref="L4:L5"/>
    <mergeCell ref="Q4:Q5"/>
    <mergeCell ref="R3:R5"/>
    <mergeCell ref="S3:S5"/>
    <mergeCell ref="T3:T5"/>
    <mergeCell ref="U4:U5"/>
    <mergeCell ref="V4:V5"/>
    <mergeCell ref="W3:W5"/>
    <mergeCell ref="X4:X5"/>
    <mergeCell ref="Y4:Y5"/>
    <mergeCell ref="Z4:Z5"/>
    <mergeCell ref="AA3:AA5"/>
    <mergeCell ref="AB4:AB5"/>
    <mergeCell ref="AC4:AC5"/>
  </mergeCells>
  <printOptions/>
  <pageMargins left="0.5902777777777778" right="0.4722222222222222" top="0.98" bottom="0.98" header="0.51" footer="0.51"/>
  <pageSetup fitToHeight="1" fitToWidth="1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洋洋妈</cp:lastModifiedBy>
  <cp:lastPrinted>2014-11-12T07:31:08Z</cp:lastPrinted>
  <dcterms:created xsi:type="dcterms:W3CDTF">1996-12-17T01:32:42Z</dcterms:created>
  <dcterms:modified xsi:type="dcterms:W3CDTF">2022-05-18T02:17:03Z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67715A11222D4EB18D3DC08525831077</vt:lpwstr>
  </property>
</Properties>
</file>