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城市" sheetId="1" r:id="rId1"/>
    <sheet name="农村" sheetId="2" r:id="rId2"/>
  </sheets>
  <definedNames/>
  <calcPr fullCalcOnLoad="1"/>
</workbook>
</file>

<file path=xl/sharedStrings.xml><?xml version="1.0" encoding="utf-8"?>
<sst xmlns="http://schemas.openxmlformats.org/spreadsheetml/2006/main" count="148" uniqueCount="54">
  <si>
    <t>南昌市2022年3月城市特困供养人员基本情况月报表</t>
  </si>
  <si>
    <t>3填报单位：南昌市民政局救助科                                                                                                                                                                  2022年   3月 30日</t>
  </si>
  <si>
    <t>地区</t>
  </si>
  <si>
    <t>城市特困供养总人数</t>
  </si>
  <si>
    <t>其中</t>
  </si>
  <si>
    <t>人员变动</t>
  </si>
  <si>
    <t>供养标准</t>
  </si>
  <si>
    <t>当月供养资金支出</t>
  </si>
  <si>
    <t>当月护理补贴发放金额</t>
  </si>
  <si>
    <t>全年供养资金累计支出</t>
  </si>
  <si>
    <t>集中供养</t>
  </si>
  <si>
    <t>分散供养</t>
  </si>
  <si>
    <t>本月新增人数</t>
  </si>
  <si>
    <t>本月核销人数</t>
  </si>
  <si>
    <t>集中供养资金</t>
  </si>
  <si>
    <t>分散供养资金</t>
  </si>
  <si>
    <t>自理对象</t>
  </si>
  <si>
    <t>失能对象</t>
  </si>
  <si>
    <t>半失能对象</t>
  </si>
  <si>
    <t>人数</t>
  </si>
  <si>
    <t>自理人员</t>
  </si>
  <si>
    <t>失能人员</t>
  </si>
  <si>
    <t>半失能人员</t>
  </si>
  <si>
    <t>已签订委托供养协议人员</t>
  </si>
  <si>
    <t>单位</t>
  </si>
  <si>
    <t>人</t>
  </si>
  <si>
    <t>元/月</t>
  </si>
  <si>
    <t>万元</t>
  </si>
  <si>
    <t>栏目</t>
  </si>
  <si>
    <t>东湖区</t>
  </si>
  <si>
    <t>西湖区</t>
  </si>
  <si>
    <t>青云谱区</t>
  </si>
  <si>
    <t>湾里</t>
  </si>
  <si>
    <t>青山湖区</t>
  </si>
  <si>
    <t>新建区</t>
  </si>
  <si>
    <t>南昌县</t>
  </si>
  <si>
    <t>安义县</t>
  </si>
  <si>
    <t>进贤县</t>
  </si>
  <si>
    <t>红谷滩</t>
  </si>
  <si>
    <t>高新区</t>
  </si>
  <si>
    <t>经开区</t>
  </si>
  <si>
    <t>南昌合计</t>
  </si>
  <si>
    <t>说明：1.本表逻辑关系为：1=2+6；2=3+4+5；6=7+8+9；14=15+16；17=18+19+20；21=22+23。2.供养资金支出不包含物价补贴、护理补贴、生活补贴。</t>
  </si>
  <si>
    <t>南昌市2022年3月农村特困供养人员基本情况月报表</t>
  </si>
  <si>
    <t>填报单位：南昌市民政局                                                                                                                                                                              2022年      3月    30日</t>
  </si>
  <si>
    <t>农村特困供养总人数</t>
  </si>
  <si>
    <t>自理人员供养标准</t>
  </si>
  <si>
    <t>失能、半失能人员供养标准</t>
  </si>
  <si>
    <t>建档立卡已脱贫人数</t>
  </si>
  <si>
    <t>建档立卡未脱贫人数</t>
  </si>
  <si>
    <t>监测户</t>
  </si>
  <si>
    <t>边缘户</t>
  </si>
  <si>
    <t>南昌市</t>
  </si>
  <si>
    <t>说明：1.本表逻辑关系为：1=2+6；2=3+4+5；6=7+8+9；11≥12+13+14+15；19=20+21；22=23++24+25；26=27+28。2.供养资金支出不包含物价补贴、护理补贴、生活补贴。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</si>
</sst>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_ "/>
    <numFmt numFmtId="178" formatCode="0.0000_);[Red]\(0.0000\)"/>
    <numFmt numFmtId="179" formatCode="0_ "/>
    <numFmt numFmtId="180" formatCode="0.00_ "/>
  </numFmts>
  <fonts count="5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4"/>
      <name val="方正小标宋简体"/>
      <family val="4"/>
    </font>
    <font>
      <b/>
      <u val="single"/>
      <sz val="24"/>
      <name val="方正小标宋简体"/>
      <family val="4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12"/>
      <color indexed="8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6500"/>
      <name val="Calibri"/>
      <family val="0"/>
    </font>
    <font>
      <b/>
      <sz val="12"/>
      <color theme="1"/>
      <name val="宋体"/>
      <family val="0"/>
    </font>
    <font>
      <b/>
      <sz val="10"/>
      <color theme="1"/>
      <name val="宋体"/>
      <family val="0"/>
    </font>
    <font>
      <b/>
      <sz val="12"/>
      <color theme="1"/>
      <name val="Calibri"/>
      <family val="0"/>
    </font>
    <font>
      <b/>
      <sz val="12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3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13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0" fillId="0" borderId="0" applyProtection="0">
      <alignment/>
    </xf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13" fillId="0" borderId="0">
      <alignment/>
      <protection/>
    </xf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3" fillId="0" borderId="0">
      <alignment/>
      <protection/>
    </xf>
    <xf numFmtId="0" fontId="39" fillId="0" borderId="0" applyNumberFormat="0" applyFill="0" applyBorder="0" applyAlignment="0" applyProtection="0"/>
    <xf numFmtId="0" fontId="0" fillId="0" borderId="0" applyProtection="0">
      <alignment/>
    </xf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14" fillId="15" borderId="0" applyProtection="0">
      <alignment/>
    </xf>
    <xf numFmtId="0" fontId="0" fillId="0" borderId="0">
      <alignment/>
      <protection/>
    </xf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0" borderId="0">
      <alignment/>
      <protection/>
    </xf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13" fillId="0" borderId="0">
      <alignment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3" fillId="0" borderId="0">
      <alignment/>
      <protection/>
    </xf>
  </cellStyleXfs>
  <cellXfs count="62">
    <xf numFmtId="0" fontId="0" fillId="0" borderId="0" xfId="0" applyFont="1" applyAlignment="1">
      <alignment/>
    </xf>
    <xf numFmtId="0" fontId="0" fillId="0" borderId="0" xfId="81" applyNumberFormat="1" applyFont="1" applyFill="1" applyBorder="1" applyAlignment="1">
      <alignment horizontal="center" vertical="center" wrapText="1"/>
      <protection/>
    </xf>
    <xf numFmtId="0" fontId="2" fillId="0" borderId="0" xfId="81" applyNumberFormat="1" applyFont="1" applyFill="1" applyBorder="1" applyAlignment="1">
      <alignment horizontal="center" vertical="center" wrapText="1"/>
      <protection/>
    </xf>
    <xf numFmtId="0" fontId="2" fillId="0" borderId="0" xfId="81" applyNumberFormat="1" applyFont="1" applyFill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3" fillId="0" borderId="0" xfId="81" applyNumberFormat="1" applyFont="1" applyFill="1" applyBorder="1" applyAlignment="1">
      <alignment horizontal="center" vertical="center" wrapText="1"/>
      <protection/>
    </xf>
    <xf numFmtId="0" fontId="4" fillId="0" borderId="0" xfId="81" applyNumberFormat="1" applyFont="1" applyFill="1" applyBorder="1" applyAlignment="1">
      <alignment horizontal="center" vertical="center" wrapText="1"/>
      <protection/>
    </xf>
    <xf numFmtId="0" fontId="0" fillId="0" borderId="0" xfId="81" applyNumberFormat="1" applyFont="1" applyFill="1" applyBorder="1" applyAlignment="1">
      <alignment horizontal="left" vertical="center" wrapText="1"/>
      <protection/>
    </xf>
    <xf numFmtId="0" fontId="2" fillId="0" borderId="9" xfId="81" applyNumberFormat="1" applyFont="1" applyFill="1" applyBorder="1" applyAlignment="1">
      <alignment horizontal="center" vertical="center" wrapText="1"/>
      <protection/>
    </xf>
    <xf numFmtId="0" fontId="2" fillId="0" borderId="9" xfId="82" applyFont="1" applyFill="1" applyBorder="1" applyAlignment="1">
      <alignment horizontal="center" vertical="center" wrapText="1"/>
      <protection/>
    </xf>
    <xf numFmtId="0" fontId="2" fillId="0" borderId="10" xfId="81" applyNumberFormat="1" applyFont="1" applyFill="1" applyBorder="1" applyAlignment="1">
      <alignment horizontal="center" vertical="center" wrapText="1"/>
      <protection/>
    </xf>
    <xf numFmtId="0" fontId="2" fillId="0" borderId="10" xfId="82" applyFont="1" applyFill="1" applyBorder="1" applyAlignment="1">
      <alignment horizontal="center" vertical="center" wrapText="1"/>
      <protection/>
    </xf>
    <xf numFmtId="0" fontId="49" fillId="0" borderId="9" xfId="81" applyNumberFormat="1" applyFont="1" applyFill="1" applyBorder="1" applyAlignment="1">
      <alignment horizontal="center" vertical="center" wrapText="1"/>
      <protection/>
    </xf>
    <xf numFmtId="0" fontId="49" fillId="0" borderId="9" xfId="84" applyNumberFormat="1" applyFont="1" applyFill="1" applyBorder="1" applyAlignment="1">
      <alignment horizontal="center" vertical="center" wrapText="1"/>
      <protection/>
    </xf>
    <xf numFmtId="0" fontId="49" fillId="0" borderId="9" xfId="81" applyNumberFormat="1" applyFont="1" applyFill="1" applyBorder="1" applyAlignment="1">
      <alignment horizontal="center" vertical="center" wrapText="1"/>
      <protection/>
    </xf>
    <xf numFmtId="0" fontId="49" fillId="0" borderId="11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12" xfId="82" applyFont="1" applyFill="1" applyBorder="1" applyAlignment="1">
      <alignment horizontal="center" vertical="center" wrapText="1"/>
      <protection/>
    </xf>
    <xf numFmtId="0" fontId="2" fillId="0" borderId="13" xfId="82" applyFont="1" applyFill="1" applyBorder="1" applyAlignment="1">
      <alignment horizontal="center" vertical="center" wrapText="1"/>
      <protection/>
    </xf>
    <xf numFmtId="0" fontId="2" fillId="0" borderId="11" xfId="82" applyFont="1" applyFill="1" applyBorder="1" applyAlignment="1">
      <alignment horizontal="center" vertical="center" wrapText="1"/>
      <protection/>
    </xf>
    <xf numFmtId="0" fontId="49" fillId="33" borderId="9" xfId="0" applyFont="1" applyFill="1" applyBorder="1" applyAlignment="1">
      <alignment horizontal="center" vertical="center" wrapText="1"/>
    </xf>
    <xf numFmtId="0" fontId="6" fillId="0" borderId="9" xfId="83" applyNumberFormat="1" applyFont="1" applyFill="1" applyBorder="1" applyAlignment="1">
      <alignment horizontal="center" vertical="center" wrapText="1"/>
      <protection/>
    </xf>
    <xf numFmtId="0" fontId="2" fillId="0" borderId="14" xfId="82" applyFont="1" applyFill="1" applyBorder="1" applyAlignment="1">
      <alignment horizontal="center" vertical="center" wrapText="1"/>
      <protection/>
    </xf>
    <xf numFmtId="0" fontId="5" fillId="0" borderId="10" xfId="83" applyNumberFormat="1" applyFont="1" applyFill="1" applyBorder="1" applyAlignment="1">
      <alignment horizontal="center" vertical="center" wrapText="1"/>
      <protection/>
    </xf>
    <xf numFmtId="176" fontId="49" fillId="0" borderId="9" xfId="81" applyNumberFormat="1" applyFont="1" applyFill="1" applyBorder="1" applyAlignment="1">
      <alignment horizontal="center" vertical="center" wrapText="1"/>
      <protection/>
    </xf>
    <xf numFmtId="177" fontId="49" fillId="0" borderId="9" xfId="81" applyNumberFormat="1" applyFont="1" applyFill="1" applyBorder="1" applyAlignment="1">
      <alignment horizontal="center" vertical="center" wrapText="1"/>
      <protection/>
    </xf>
    <xf numFmtId="178" fontId="49" fillId="0" borderId="9" xfId="84" applyNumberFormat="1" applyFont="1" applyFill="1" applyBorder="1" applyAlignment="1">
      <alignment horizontal="center" vertical="center" wrapText="1"/>
      <protection/>
    </xf>
    <xf numFmtId="177" fontId="49" fillId="0" borderId="9" xfId="84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left"/>
    </xf>
    <xf numFmtId="176" fontId="50" fillId="0" borderId="9" xfId="81" applyNumberFormat="1" applyFont="1" applyFill="1" applyBorder="1" applyAlignment="1">
      <alignment horizontal="center" vertical="center" wrapText="1"/>
      <protection/>
    </xf>
    <xf numFmtId="176" fontId="8" fillId="0" borderId="9" xfId="81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/>
    </xf>
    <xf numFmtId="0" fontId="2" fillId="33" borderId="9" xfId="81" applyNumberFormat="1" applyFont="1" applyFill="1" applyBorder="1" applyAlignment="1">
      <alignment horizontal="center" vertical="center" wrapText="1"/>
      <protection/>
    </xf>
    <xf numFmtId="0" fontId="2" fillId="33" borderId="10" xfId="81" applyNumberFormat="1" applyFont="1" applyFill="1" applyBorder="1" applyAlignment="1">
      <alignment horizontal="center" vertical="center" wrapText="1"/>
      <protection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0" fontId="2" fillId="33" borderId="9" xfId="84" applyNumberFormat="1" applyFont="1" applyFill="1" applyBorder="1" applyAlignment="1">
      <alignment horizontal="center" vertical="center" wrapText="1"/>
      <protection/>
    </xf>
    <xf numFmtId="0" fontId="49" fillId="33" borderId="9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/>
    </xf>
    <xf numFmtId="0" fontId="2" fillId="0" borderId="10" xfId="81" applyNumberFormat="1" applyFont="1" applyFill="1" applyBorder="1" applyAlignment="1">
      <alignment horizontal="center" vertical="center" wrapText="1"/>
      <protection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179" fontId="2" fillId="33" borderId="9" xfId="81" applyNumberFormat="1" applyFont="1" applyFill="1" applyBorder="1" applyAlignment="1">
      <alignment horizontal="center" vertical="center" wrapText="1"/>
      <protection/>
    </xf>
    <xf numFmtId="180" fontId="2" fillId="33" borderId="10" xfId="81" applyNumberFormat="1" applyFont="1" applyFill="1" applyBorder="1" applyAlignment="1">
      <alignment horizontal="center" vertical="center" wrapText="1"/>
      <protection/>
    </xf>
    <xf numFmtId="0" fontId="49" fillId="33" borderId="9" xfId="0" applyFont="1" applyFill="1" applyBorder="1" applyAlignment="1">
      <alignment horizontal="center" vertical="center" wrapText="1"/>
    </xf>
    <xf numFmtId="0" fontId="49" fillId="33" borderId="9" xfId="0" applyNumberFormat="1" applyFont="1" applyFill="1" applyBorder="1" applyAlignment="1">
      <alignment horizontal="center" vertical="center"/>
    </xf>
    <xf numFmtId="176" fontId="2" fillId="33" borderId="15" xfId="84" applyNumberFormat="1" applyFont="1" applyFill="1" applyBorder="1" applyAlignment="1">
      <alignment horizontal="center" vertical="center" wrapText="1"/>
      <protection/>
    </xf>
    <xf numFmtId="0" fontId="49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51" fillId="33" borderId="9" xfId="81" applyNumberFormat="1" applyFont="1" applyFill="1" applyBorder="1" applyAlignment="1">
      <alignment horizontal="center" vertical="center" wrapText="1"/>
      <protection/>
    </xf>
    <xf numFmtId="0" fontId="51" fillId="33" borderId="9" xfId="0" applyFont="1" applyFill="1" applyBorder="1" applyAlignment="1">
      <alignment horizontal="center" vertical="center"/>
    </xf>
    <xf numFmtId="180" fontId="2" fillId="33" borderId="9" xfId="81" applyNumberFormat="1" applyFont="1" applyFill="1" applyBorder="1" applyAlignment="1">
      <alignment horizontal="center" vertical="center" wrapText="1"/>
      <protection/>
    </xf>
    <xf numFmtId="0" fontId="2" fillId="0" borderId="16" xfId="81" applyNumberFormat="1" applyFont="1" applyFill="1" applyBorder="1" applyAlignment="1">
      <alignment horizontal="center" vertical="center" wrapText="1"/>
      <protection/>
    </xf>
    <xf numFmtId="0" fontId="2" fillId="0" borderId="17" xfId="81" applyNumberFormat="1" applyFont="1" applyFill="1" applyBorder="1" applyAlignment="1">
      <alignment horizontal="center" vertical="center" wrapText="1"/>
      <protection/>
    </xf>
    <xf numFmtId="0" fontId="49" fillId="33" borderId="9" xfId="0" applyFont="1" applyFill="1" applyBorder="1" applyAlignment="1">
      <alignment horizontal="center" vertical="center"/>
    </xf>
    <xf numFmtId="49" fontId="49" fillId="33" borderId="9" xfId="0" applyNumberFormat="1" applyFont="1" applyFill="1" applyBorder="1" applyAlignment="1">
      <alignment horizontal="center" vertical="center"/>
    </xf>
    <xf numFmtId="0" fontId="51" fillId="33" borderId="9" xfId="0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center" vertical="center"/>
    </xf>
    <xf numFmtId="0" fontId="2" fillId="0" borderId="10" xfId="81" applyNumberFormat="1" applyFont="1" applyFill="1" applyBorder="1" applyAlignment="1">
      <alignment horizontal="center" vertical="center" wrapText="1"/>
      <protection/>
    </xf>
    <xf numFmtId="180" fontId="2" fillId="0" borderId="0" xfId="81" applyNumberFormat="1" applyFont="1" applyFill="1" applyBorder="1" applyAlignment="1">
      <alignment horizontal="center" vertical="center" wrapText="1"/>
      <protection/>
    </xf>
  </cellXfs>
  <cellStyles count="7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 2_Sheet1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_ET_STYLE_NoName_00_" xfId="33"/>
    <cellStyle name="标题" xfId="34"/>
    <cellStyle name="常规 1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常规 16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10" xfId="67"/>
    <cellStyle name="40% - 强调文字颜色 6" xfId="68"/>
    <cellStyle name="60% - 强调文字颜色 6" xfId="69"/>
    <cellStyle name="gcd" xfId="70"/>
    <cellStyle name="常规 11" xfId="71"/>
    <cellStyle name="常规 15" xfId="72"/>
    <cellStyle name="常规 2" xfId="73"/>
    <cellStyle name="常规 2 6" xfId="74"/>
    <cellStyle name="常规 3" xfId="75"/>
    <cellStyle name="常规 4" xfId="76"/>
    <cellStyle name="常规 5" xfId="77"/>
    <cellStyle name="常规 7" xfId="78"/>
    <cellStyle name="常规 76" xfId="79"/>
    <cellStyle name="常规 76 8" xfId="80"/>
    <cellStyle name="常规_Sheet2_1" xfId="81"/>
    <cellStyle name="常规_城市_75" xfId="82"/>
    <cellStyle name="常规_城市_77" xfId="83"/>
    <cellStyle name="常规城市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21"/>
  <sheetViews>
    <sheetView workbookViewId="0" topLeftCell="A1">
      <pane xSplit="1" topLeftCell="B1" activePane="topRight" state="frozen"/>
      <selection pane="topRight" activeCell="AA11" sqref="AA11"/>
    </sheetView>
  </sheetViews>
  <sheetFormatPr defaultColWidth="9.00390625" defaultRowHeight="14.25" customHeight="1"/>
  <cols>
    <col min="1" max="1" width="10.25390625" style="4" customWidth="1"/>
    <col min="2" max="2" width="9.25390625" style="4" customWidth="1"/>
    <col min="3" max="13" width="7.375" style="4" customWidth="1"/>
    <col min="14" max="14" width="6.875" style="4" customWidth="1"/>
    <col min="15" max="19" width="10.625" style="4" customWidth="1"/>
    <col min="20" max="20" width="9.50390625" style="4" customWidth="1"/>
    <col min="21" max="21" width="10.625" style="4" customWidth="1"/>
    <col min="22" max="22" width="12.125" style="4" customWidth="1"/>
    <col min="23" max="24" width="10.625" style="4" customWidth="1"/>
    <col min="25" max="26" width="9.00390625" style="4" customWidth="1"/>
    <col min="27" max="30" width="10.375" style="4" bestFit="1" customWidth="1"/>
    <col min="31" max="16384" width="9.00390625" style="4" customWidth="1"/>
  </cols>
  <sheetData>
    <row r="1" spans="1:24" s="1" customFormat="1" ht="35.2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s="1" customFormat="1" ht="19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s="2" customFormat="1" ht="17.25" customHeight="1">
      <c r="A3" s="8" t="s">
        <v>2</v>
      </c>
      <c r="B3" s="8" t="s">
        <v>3</v>
      </c>
      <c r="C3" s="8" t="s">
        <v>4</v>
      </c>
      <c r="D3" s="8"/>
      <c r="E3" s="8"/>
      <c r="F3" s="8"/>
      <c r="G3" s="8"/>
      <c r="H3" s="8"/>
      <c r="I3" s="8"/>
      <c r="J3" s="8"/>
      <c r="K3" s="8"/>
      <c r="L3" s="8" t="s">
        <v>5</v>
      </c>
      <c r="M3" s="8"/>
      <c r="N3" s="8" t="s">
        <v>6</v>
      </c>
      <c r="O3" s="8" t="s">
        <v>7</v>
      </c>
      <c r="P3" s="8" t="s">
        <v>4</v>
      </c>
      <c r="Q3" s="8"/>
      <c r="R3" s="23" t="s">
        <v>8</v>
      </c>
      <c r="S3" s="23" t="s">
        <v>4</v>
      </c>
      <c r="T3" s="23"/>
      <c r="U3" s="23"/>
      <c r="V3" s="10" t="s">
        <v>9</v>
      </c>
      <c r="W3" s="8" t="s">
        <v>4</v>
      </c>
      <c r="X3" s="8"/>
    </row>
    <row r="4" spans="1:24" s="2" customFormat="1" ht="19.5" customHeight="1">
      <c r="A4" s="8"/>
      <c r="B4" s="8"/>
      <c r="C4" s="8" t="s">
        <v>10</v>
      </c>
      <c r="D4" s="8"/>
      <c r="E4" s="8"/>
      <c r="F4" s="8"/>
      <c r="G4" s="8" t="s">
        <v>11</v>
      </c>
      <c r="H4" s="8"/>
      <c r="I4" s="8"/>
      <c r="J4" s="8"/>
      <c r="K4" s="8"/>
      <c r="L4" s="8" t="s">
        <v>12</v>
      </c>
      <c r="M4" s="8" t="s">
        <v>13</v>
      </c>
      <c r="N4" s="8"/>
      <c r="O4" s="8"/>
      <c r="P4" s="8" t="s">
        <v>14</v>
      </c>
      <c r="Q4" s="8" t="s">
        <v>15</v>
      </c>
      <c r="R4" s="23"/>
      <c r="S4" s="23" t="s">
        <v>16</v>
      </c>
      <c r="T4" s="23" t="s">
        <v>17</v>
      </c>
      <c r="U4" s="23" t="s">
        <v>18</v>
      </c>
      <c r="V4" s="54"/>
      <c r="W4" s="8" t="s">
        <v>14</v>
      </c>
      <c r="X4" s="8" t="s">
        <v>15</v>
      </c>
    </row>
    <row r="5" spans="1:24" s="2" customFormat="1" ht="73.5" customHeight="1">
      <c r="A5" s="8"/>
      <c r="B5" s="8"/>
      <c r="C5" s="8" t="s">
        <v>19</v>
      </c>
      <c r="D5" s="8" t="s">
        <v>20</v>
      </c>
      <c r="E5" s="8" t="s">
        <v>21</v>
      </c>
      <c r="F5" s="8" t="s">
        <v>22</v>
      </c>
      <c r="G5" s="8" t="s">
        <v>19</v>
      </c>
      <c r="H5" s="8" t="s">
        <v>20</v>
      </c>
      <c r="I5" s="8" t="s">
        <v>21</v>
      </c>
      <c r="J5" s="8" t="s">
        <v>22</v>
      </c>
      <c r="K5" s="8" t="s">
        <v>23</v>
      </c>
      <c r="L5" s="8"/>
      <c r="M5" s="8"/>
      <c r="N5" s="8"/>
      <c r="O5" s="8"/>
      <c r="P5" s="8"/>
      <c r="Q5" s="8"/>
      <c r="R5" s="23"/>
      <c r="S5" s="23"/>
      <c r="T5" s="23"/>
      <c r="U5" s="23"/>
      <c r="V5" s="55"/>
      <c r="W5" s="8"/>
      <c r="X5" s="8"/>
    </row>
    <row r="6" spans="1:24" s="2" customFormat="1" ht="25.5" customHeight="1">
      <c r="A6" s="8" t="s">
        <v>24</v>
      </c>
      <c r="B6" s="8" t="s">
        <v>25</v>
      </c>
      <c r="C6" s="8" t="s">
        <v>25</v>
      </c>
      <c r="D6" s="8" t="s">
        <v>25</v>
      </c>
      <c r="E6" s="8" t="s">
        <v>25</v>
      </c>
      <c r="F6" s="8" t="s">
        <v>25</v>
      </c>
      <c r="G6" s="8" t="s">
        <v>25</v>
      </c>
      <c r="H6" s="8" t="s">
        <v>25</v>
      </c>
      <c r="I6" s="8" t="s">
        <v>25</v>
      </c>
      <c r="J6" s="8" t="s">
        <v>25</v>
      </c>
      <c r="K6" s="8" t="s">
        <v>25</v>
      </c>
      <c r="L6" s="8" t="s">
        <v>25</v>
      </c>
      <c r="M6" s="8" t="s">
        <v>25</v>
      </c>
      <c r="N6" s="8" t="s">
        <v>26</v>
      </c>
      <c r="O6" s="8" t="s">
        <v>27</v>
      </c>
      <c r="P6" s="8" t="s">
        <v>27</v>
      </c>
      <c r="Q6" s="8" t="s">
        <v>27</v>
      </c>
      <c r="R6" s="25" t="s">
        <v>27</v>
      </c>
      <c r="S6" s="25" t="s">
        <v>27</v>
      </c>
      <c r="T6" s="25" t="s">
        <v>27</v>
      </c>
      <c r="U6" s="25" t="s">
        <v>27</v>
      </c>
      <c r="V6" s="8" t="s">
        <v>27</v>
      </c>
      <c r="W6" s="8" t="s">
        <v>27</v>
      </c>
      <c r="X6" s="8" t="s">
        <v>27</v>
      </c>
    </row>
    <row r="7" spans="1:24" s="2" customFormat="1" ht="18" customHeight="1">
      <c r="A7" s="10" t="s">
        <v>28</v>
      </c>
      <c r="B7" s="34">
        <v>1</v>
      </c>
      <c r="C7" s="34">
        <v>2</v>
      </c>
      <c r="D7" s="34">
        <v>3</v>
      </c>
      <c r="E7" s="34">
        <v>4</v>
      </c>
      <c r="F7" s="34">
        <v>5</v>
      </c>
      <c r="G7" s="34">
        <v>6</v>
      </c>
      <c r="H7" s="34">
        <v>7</v>
      </c>
      <c r="I7" s="34">
        <v>8</v>
      </c>
      <c r="J7" s="34">
        <v>9</v>
      </c>
      <c r="K7" s="34">
        <v>10</v>
      </c>
      <c r="L7" s="34">
        <v>11</v>
      </c>
      <c r="M7" s="34">
        <v>12</v>
      </c>
      <c r="N7" s="34">
        <v>13</v>
      </c>
      <c r="O7" s="44">
        <v>14</v>
      </c>
      <c r="P7" s="34">
        <v>15</v>
      </c>
      <c r="Q7" s="34">
        <v>16</v>
      </c>
      <c r="R7" s="34">
        <v>17</v>
      </c>
      <c r="S7" s="34">
        <v>18</v>
      </c>
      <c r="T7" s="34">
        <v>19</v>
      </c>
      <c r="U7" s="34">
        <v>20</v>
      </c>
      <c r="V7" s="34">
        <v>21</v>
      </c>
      <c r="W7" s="34">
        <v>22</v>
      </c>
      <c r="X7" s="34">
        <v>23</v>
      </c>
    </row>
    <row r="8" spans="1:28" s="3" customFormat="1" ht="22.5" customHeight="1">
      <c r="A8" s="10" t="s">
        <v>29</v>
      </c>
      <c r="B8" s="35">
        <v>112</v>
      </c>
      <c r="C8" s="35">
        <v>44</v>
      </c>
      <c r="D8" s="35">
        <v>5</v>
      </c>
      <c r="E8" s="35">
        <v>39</v>
      </c>
      <c r="F8" s="35">
        <v>0</v>
      </c>
      <c r="G8" s="35">
        <v>68</v>
      </c>
      <c r="H8" s="35">
        <v>43</v>
      </c>
      <c r="I8" s="35">
        <v>15</v>
      </c>
      <c r="J8" s="35">
        <v>10</v>
      </c>
      <c r="K8" s="35">
        <v>68</v>
      </c>
      <c r="L8" s="35">
        <v>5</v>
      </c>
      <c r="M8" s="35">
        <v>0</v>
      </c>
      <c r="N8" s="35">
        <v>1120</v>
      </c>
      <c r="O8" s="35">
        <v>14.34</v>
      </c>
      <c r="P8" s="35">
        <v>5.67</v>
      </c>
      <c r="Q8" s="35">
        <v>8.67</v>
      </c>
      <c r="R8" s="35">
        <v>8.74</v>
      </c>
      <c r="S8" s="35">
        <v>0.38</v>
      </c>
      <c r="T8" s="35">
        <v>7.99</v>
      </c>
      <c r="U8" s="35">
        <v>0.37</v>
      </c>
      <c r="V8" s="35">
        <v>36.17</v>
      </c>
      <c r="W8" s="35">
        <v>14.57</v>
      </c>
      <c r="X8" s="35">
        <v>21.6</v>
      </c>
      <c r="Y8" s="2"/>
      <c r="Z8" s="2"/>
      <c r="AA8" s="2"/>
      <c r="AB8" s="2"/>
    </row>
    <row r="9" spans="1:28" s="3" customFormat="1" ht="22.5" customHeight="1">
      <c r="A9" s="10" t="s">
        <v>30</v>
      </c>
      <c r="B9" s="36">
        <v>98</v>
      </c>
      <c r="C9" s="36">
        <v>38</v>
      </c>
      <c r="D9" s="37">
        <v>2</v>
      </c>
      <c r="E9" s="37">
        <v>2</v>
      </c>
      <c r="F9" s="37">
        <v>34</v>
      </c>
      <c r="G9" s="36">
        <v>60</v>
      </c>
      <c r="H9" s="37">
        <v>38</v>
      </c>
      <c r="I9" s="37">
        <v>16</v>
      </c>
      <c r="J9" s="37">
        <v>6</v>
      </c>
      <c r="K9" s="36">
        <v>60</v>
      </c>
      <c r="L9" s="36">
        <v>5</v>
      </c>
      <c r="M9" s="36">
        <v>0</v>
      </c>
      <c r="N9" s="36">
        <v>1035</v>
      </c>
      <c r="O9" s="37">
        <v>10.14</v>
      </c>
      <c r="P9" s="36">
        <v>3.93</v>
      </c>
      <c r="Q9" s="36">
        <v>6.21</v>
      </c>
      <c r="R9" s="36">
        <v>7.33</v>
      </c>
      <c r="S9" s="37">
        <v>0.74</v>
      </c>
      <c r="T9" s="37">
        <v>5.92</v>
      </c>
      <c r="U9" s="37">
        <v>0.67</v>
      </c>
      <c r="V9" s="37">
        <v>29.29</v>
      </c>
      <c r="W9" s="36">
        <v>11.59</v>
      </c>
      <c r="X9" s="36">
        <v>17.7</v>
      </c>
      <c r="Y9" s="2"/>
      <c r="Z9" s="2"/>
      <c r="AA9" s="2"/>
      <c r="AB9" s="2"/>
    </row>
    <row r="10" spans="1:28" s="3" customFormat="1" ht="22.5" customHeight="1">
      <c r="A10" s="10" t="s">
        <v>31</v>
      </c>
      <c r="B10" s="34">
        <v>108</v>
      </c>
      <c r="C10" s="34">
        <v>12</v>
      </c>
      <c r="D10" s="34">
        <v>4</v>
      </c>
      <c r="E10" s="34">
        <v>7</v>
      </c>
      <c r="F10" s="34">
        <v>1</v>
      </c>
      <c r="G10" s="34">
        <v>96</v>
      </c>
      <c r="H10" s="34">
        <v>39</v>
      </c>
      <c r="I10" s="34">
        <v>4</v>
      </c>
      <c r="J10" s="34">
        <v>53</v>
      </c>
      <c r="K10" s="34">
        <v>96</v>
      </c>
      <c r="L10" s="34">
        <v>4</v>
      </c>
      <c r="M10" s="34">
        <v>0</v>
      </c>
      <c r="N10" s="34">
        <v>1035</v>
      </c>
      <c r="O10" s="34">
        <v>11.178</v>
      </c>
      <c r="P10" s="34">
        <v>1.242</v>
      </c>
      <c r="Q10" s="34">
        <v>9.936</v>
      </c>
      <c r="R10" s="34">
        <v>2.865</v>
      </c>
      <c r="S10" s="34">
        <v>0.312</v>
      </c>
      <c r="T10" s="34">
        <v>0.592</v>
      </c>
      <c r="U10" s="34">
        <v>1.961</v>
      </c>
      <c r="V10" s="34">
        <v>32.6025</v>
      </c>
      <c r="W10" s="34">
        <v>3.726</v>
      </c>
      <c r="X10" s="34">
        <v>28.8765</v>
      </c>
      <c r="Y10" s="61"/>
      <c r="Z10" s="2"/>
      <c r="AA10" s="2"/>
      <c r="AB10" s="2"/>
    </row>
    <row r="11" spans="1:28" s="3" customFormat="1" ht="22.5" customHeight="1">
      <c r="A11" s="10" t="s">
        <v>32</v>
      </c>
      <c r="B11" s="35">
        <v>82</v>
      </c>
      <c r="C11" s="35">
        <v>21</v>
      </c>
      <c r="D11" s="35">
        <v>12</v>
      </c>
      <c r="E11" s="35">
        <v>8</v>
      </c>
      <c r="F11" s="35">
        <v>1</v>
      </c>
      <c r="G11" s="35">
        <v>61</v>
      </c>
      <c r="H11" s="35">
        <v>51</v>
      </c>
      <c r="I11" s="35">
        <v>7</v>
      </c>
      <c r="J11" s="35">
        <v>3</v>
      </c>
      <c r="K11" s="35">
        <v>61</v>
      </c>
      <c r="L11" s="35">
        <v>0</v>
      </c>
      <c r="M11" s="35">
        <v>3</v>
      </c>
      <c r="N11" s="35">
        <v>1035</v>
      </c>
      <c r="O11" s="45">
        <v>8.487</v>
      </c>
      <c r="P11" s="45">
        <v>2.1735</v>
      </c>
      <c r="Q11" s="45">
        <v>6.3135</v>
      </c>
      <c r="R11" s="45">
        <v>2.872</v>
      </c>
      <c r="S11" s="45">
        <v>0.504</v>
      </c>
      <c r="T11" s="45">
        <v>2.22</v>
      </c>
      <c r="U11" s="45">
        <v>0.152</v>
      </c>
      <c r="V11" s="45">
        <v>26.1855</v>
      </c>
      <c r="W11" s="45">
        <v>6.5205</v>
      </c>
      <c r="X11" s="45">
        <v>19.665</v>
      </c>
      <c r="Y11" s="61"/>
      <c r="Z11" s="2"/>
      <c r="AA11" s="2"/>
      <c r="AB11" s="2"/>
    </row>
    <row r="12" spans="1:28" s="3" customFormat="1" ht="22.5" customHeight="1">
      <c r="A12" s="8" t="s">
        <v>33</v>
      </c>
      <c r="B12" s="36">
        <v>132</v>
      </c>
      <c r="C12" s="36">
        <v>37</v>
      </c>
      <c r="D12" s="36">
        <v>1</v>
      </c>
      <c r="E12" s="36">
        <v>31</v>
      </c>
      <c r="F12" s="36">
        <v>5</v>
      </c>
      <c r="G12" s="36">
        <v>95</v>
      </c>
      <c r="H12" s="36">
        <v>10</v>
      </c>
      <c r="I12" s="36">
        <v>51</v>
      </c>
      <c r="J12" s="36">
        <v>34</v>
      </c>
      <c r="K12" s="36">
        <v>95</v>
      </c>
      <c r="L12" s="36">
        <v>1</v>
      </c>
      <c r="M12" s="36">
        <v>0</v>
      </c>
      <c r="N12" s="36">
        <v>1035</v>
      </c>
      <c r="O12" s="46">
        <v>13.662</v>
      </c>
      <c r="P12" s="47">
        <v>3.8295</v>
      </c>
      <c r="Q12" s="47">
        <v>9.8325</v>
      </c>
      <c r="R12" s="56">
        <v>13.519</v>
      </c>
      <c r="S12" s="47">
        <v>0.088</v>
      </c>
      <c r="T12" s="57">
        <v>11.988</v>
      </c>
      <c r="U12" s="47">
        <v>1.443</v>
      </c>
      <c r="V12" s="46">
        <v>40.572</v>
      </c>
      <c r="W12" s="47">
        <v>11.4885</v>
      </c>
      <c r="X12" s="47">
        <v>29.0835</v>
      </c>
      <c r="Y12" s="61"/>
      <c r="Z12" s="2"/>
      <c r="AA12" s="2"/>
      <c r="AB12" s="2"/>
    </row>
    <row r="13" spans="1:28" s="3" customFormat="1" ht="22.5" customHeight="1">
      <c r="A13" s="8" t="s">
        <v>34</v>
      </c>
      <c r="B13" s="38">
        <v>75</v>
      </c>
      <c r="C13" s="38">
        <v>48</v>
      </c>
      <c r="D13" s="38">
        <v>16</v>
      </c>
      <c r="E13" s="38">
        <v>13</v>
      </c>
      <c r="F13" s="38">
        <v>19</v>
      </c>
      <c r="G13" s="38">
        <v>27</v>
      </c>
      <c r="H13" s="38">
        <v>23</v>
      </c>
      <c r="I13" s="38">
        <v>3</v>
      </c>
      <c r="J13" s="38">
        <v>1</v>
      </c>
      <c r="K13" s="38">
        <v>22</v>
      </c>
      <c r="L13" s="38">
        <v>6</v>
      </c>
      <c r="M13" s="38">
        <v>0</v>
      </c>
      <c r="N13" s="38">
        <v>1035</v>
      </c>
      <c r="O13" s="38">
        <v>7.7625</v>
      </c>
      <c r="P13" s="48">
        <v>4.968</v>
      </c>
      <c r="Q13" s="48">
        <v>2.7945</v>
      </c>
      <c r="R13" s="48">
        <v>3.42</v>
      </c>
      <c r="S13" s="48">
        <v>0.312</v>
      </c>
      <c r="T13" s="48">
        <v>2.368</v>
      </c>
      <c r="U13" s="48">
        <v>0.74</v>
      </c>
      <c r="V13" s="38">
        <v>23.2875</v>
      </c>
      <c r="W13" s="48">
        <v>14.904</v>
      </c>
      <c r="X13" s="48">
        <v>8.3835</v>
      </c>
      <c r="Y13" s="61"/>
      <c r="Z13" s="2"/>
      <c r="AA13" s="2"/>
      <c r="AB13" s="2"/>
    </row>
    <row r="14" spans="1:28" s="3" customFormat="1" ht="22.5" customHeight="1">
      <c r="A14" s="8" t="s">
        <v>35</v>
      </c>
      <c r="B14" s="34">
        <v>64</v>
      </c>
      <c r="C14" s="34">
        <v>43</v>
      </c>
      <c r="D14" s="34">
        <v>32</v>
      </c>
      <c r="E14" s="34">
        <v>2</v>
      </c>
      <c r="F14" s="34">
        <v>9</v>
      </c>
      <c r="G14" s="34">
        <v>21</v>
      </c>
      <c r="H14" s="34">
        <v>20</v>
      </c>
      <c r="I14" s="34">
        <v>0</v>
      </c>
      <c r="J14" s="34">
        <v>1</v>
      </c>
      <c r="K14" s="34">
        <v>21</v>
      </c>
      <c r="L14" s="34">
        <v>2</v>
      </c>
      <c r="M14" s="34">
        <v>0</v>
      </c>
      <c r="N14" s="34">
        <v>8280</v>
      </c>
      <c r="O14" s="34">
        <v>6.624</v>
      </c>
      <c r="P14" s="34">
        <v>4.4505</v>
      </c>
      <c r="Q14" s="34">
        <v>2.1735</v>
      </c>
      <c r="R14" s="34">
        <v>1.082</v>
      </c>
      <c r="S14" s="34">
        <v>0.416</v>
      </c>
      <c r="T14" s="34">
        <v>0.296</v>
      </c>
      <c r="U14" s="34">
        <v>0.37</v>
      </c>
      <c r="V14" s="34">
        <v>19.3545</v>
      </c>
      <c r="W14" s="34">
        <v>12.834</v>
      </c>
      <c r="X14" s="34">
        <v>6.5205</v>
      </c>
      <c r="Y14" s="61"/>
      <c r="Z14" s="2"/>
      <c r="AA14" s="2"/>
      <c r="AB14" s="2"/>
    </row>
    <row r="15" spans="1:29" s="3" customFormat="1" ht="22.5" customHeight="1">
      <c r="A15" s="8" t="s">
        <v>36</v>
      </c>
      <c r="B15" s="34">
        <v>56</v>
      </c>
      <c r="C15" s="34">
        <v>17</v>
      </c>
      <c r="D15" s="34">
        <v>8</v>
      </c>
      <c r="E15" s="34">
        <v>2</v>
      </c>
      <c r="F15" s="34">
        <v>7</v>
      </c>
      <c r="G15" s="34">
        <v>39</v>
      </c>
      <c r="H15" s="34">
        <v>35</v>
      </c>
      <c r="I15" s="34">
        <v>1</v>
      </c>
      <c r="J15" s="34">
        <v>3</v>
      </c>
      <c r="K15" s="34">
        <v>39</v>
      </c>
      <c r="L15" s="34">
        <v>0</v>
      </c>
      <c r="M15" s="34">
        <v>0</v>
      </c>
      <c r="N15" s="34">
        <v>1035</v>
      </c>
      <c r="O15" s="34">
        <f>B15*N15/10000</f>
        <v>5.796</v>
      </c>
      <c r="P15" s="34">
        <f>C15*N15/10000</f>
        <v>1.7595</v>
      </c>
      <c r="Q15" s="34">
        <f>G15*N15/10000</f>
        <v>4.0365</v>
      </c>
      <c r="R15" s="34">
        <f>S15+T15+U15</f>
        <v>1.158</v>
      </c>
      <c r="S15" s="34">
        <v>0.344</v>
      </c>
      <c r="T15" s="34">
        <v>0.444</v>
      </c>
      <c r="U15" s="34">
        <v>0.37</v>
      </c>
      <c r="V15" s="34">
        <v>17.388</v>
      </c>
      <c r="W15" s="34">
        <v>5.2785</v>
      </c>
      <c r="X15" s="34">
        <v>12.1095</v>
      </c>
      <c r="Y15" s="61"/>
      <c r="Z15" s="61"/>
      <c r="AA15" s="2"/>
      <c r="AB15" s="2"/>
      <c r="AC15" s="2"/>
    </row>
    <row r="16" spans="1:29" s="3" customFormat="1" ht="22.5" customHeight="1">
      <c r="A16" s="8" t="s">
        <v>37</v>
      </c>
      <c r="B16" s="39">
        <f>C16+G16</f>
        <v>32</v>
      </c>
      <c r="C16" s="39">
        <f>D16+E16+F16</f>
        <v>1</v>
      </c>
      <c r="D16" s="40">
        <v>0</v>
      </c>
      <c r="E16" s="40">
        <v>1</v>
      </c>
      <c r="F16" s="40">
        <v>0</v>
      </c>
      <c r="G16" s="39">
        <f>H16+I16+J16</f>
        <v>31</v>
      </c>
      <c r="H16" s="40">
        <v>23</v>
      </c>
      <c r="I16" s="40">
        <v>5</v>
      </c>
      <c r="J16" s="40">
        <v>3</v>
      </c>
      <c r="K16" s="39">
        <v>3</v>
      </c>
      <c r="L16" s="49">
        <v>0</v>
      </c>
      <c r="M16" s="49">
        <v>1</v>
      </c>
      <c r="N16" s="39">
        <v>1035</v>
      </c>
      <c r="O16" s="39">
        <f>P16+Q16</f>
        <v>3.312</v>
      </c>
      <c r="P16" s="39">
        <f>C16*0.1035</f>
        <v>0.1035</v>
      </c>
      <c r="Q16" s="40">
        <f>G16*0.1035</f>
        <v>3.2085</v>
      </c>
      <c r="R16" s="39">
        <f>S16+T16+U16</f>
        <v>1.1829999999999998</v>
      </c>
      <c r="S16" s="39">
        <f>(D16+H16)*0.008</f>
        <v>0.184</v>
      </c>
      <c r="T16" s="39">
        <f>(E16+I16)*0.148</f>
        <v>0.8879999999999999</v>
      </c>
      <c r="U16" s="40">
        <f>(F16+J16)*0.037</f>
        <v>0.11099999999999999</v>
      </c>
      <c r="V16" s="39">
        <f>W16+X16</f>
        <v>10.4535</v>
      </c>
      <c r="W16" s="58">
        <v>0.414</v>
      </c>
      <c r="X16" s="59">
        <v>10.0395</v>
      </c>
      <c r="Y16" s="61"/>
      <c r="Z16" s="61"/>
      <c r="AA16" s="2"/>
      <c r="AB16" s="2"/>
      <c r="AC16" s="2"/>
    </row>
    <row r="17" spans="1:29" s="3" customFormat="1" ht="22.5" customHeight="1">
      <c r="A17" s="34" t="s">
        <v>38</v>
      </c>
      <c r="B17" s="41">
        <v>37</v>
      </c>
      <c r="C17" s="41">
        <v>23</v>
      </c>
      <c r="D17" s="41">
        <v>6</v>
      </c>
      <c r="E17" s="41">
        <v>5</v>
      </c>
      <c r="F17" s="41">
        <v>12</v>
      </c>
      <c r="G17" s="41">
        <v>14</v>
      </c>
      <c r="H17" s="41">
        <v>10</v>
      </c>
      <c r="I17" s="41">
        <v>0</v>
      </c>
      <c r="J17" s="41">
        <v>4</v>
      </c>
      <c r="K17" s="41">
        <v>14</v>
      </c>
      <c r="L17" s="41">
        <v>0</v>
      </c>
      <c r="M17" s="41">
        <v>2</v>
      </c>
      <c r="N17" s="41">
        <v>1035</v>
      </c>
      <c r="O17" s="41">
        <v>3.726</v>
      </c>
      <c r="P17" s="41">
        <v>2.277</v>
      </c>
      <c r="Q17" s="41">
        <v>1.449</v>
      </c>
      <c r="R17" s="41">
        <v>1.455</v>
      </c>
      <c r="S17" s="60">
        <v>0.16</v>
      </c>
      <c r="T17" s="41">
        <v>0.74</v>
      </c>
      <c r="U17" s="60">
        <v>0.555</v>
      </c>
      <c r="V17" s="41">
        <v>11.4885</v>
      </c>
      <c r="W17" s="41">
        <v>6.831</v>
      </c>
      <c r="X17" s="41">
        <v>4.6575</v>
      </c>
      <c r="Y17" s="61"/>
      <c r="Z17" s="61"/>
      <c r="AA17" s="2"/>
      <c r="AB17" s="2"/>
      <c r="AC17" s="2"/>
    </row>
    <row r="18" spans="1:29" s="3" customFormat="1" ht="22.5" customHeight="1">
      <c r="A18" s="8" t="s">
        <v>39</v>
      </c>
      <c r="B18" s="42">
        <v>93</v>
      </c>
      <c r="C18" s="42">
        <v>27</v>
      </c>
      <c r="D18" s="43">
        <v>20</v>
      </c>
      <c r="E18" s="43">
        <v>7</v>
      </c>
      <c r="F18" s="42">
        <v>0</v>
      </c>
      <c r="G18" s="42">
        <v>66</v>
      </c>
      <c r="H18" s="43">
        <v>63</v>
      </c>
      <c r="I18" s="43">
        <v>1</v>
      </c>
      <c r="J18" s="43">
        <v>2</v>
      </c>
      <c r="K18" s="42">
        <v>66</v>
      </c>
      <c r="L18" s="42">
        <v>4</v>
      </c>
      <c r="M18" s="42">
        <v>1</v>
      </c>
      <c r="N18" s="42">
        <v>1035</v>
      </c>
      <c r="O18" s="50">
        <v>9.6255</v>
      </c>
      <c r="P18" s="37">
        <v>2.7945</v>
      </c>
      <c r="Q18" s="42">
        <v>6.831</v>
      </c>
      <c r="R18" s="42">
        <v>1.922</v>
      </c>
      <c r="S18" s="43">
        <v>0.664</v>
      </c>
      <c r="T18" s="43">
        <v>1.184</v>
      </c>
      <c r="U18" s="43">
        <v>0.074</v>
      </c>
      <c r="V18" s="50">
        <v>28.2555</v>
      </c>
      <c r="W18" s="37">
        <v>8.3835</v>
      </c>
      <c r="X18" s="42">
        <v>19.872</v>
      </c>
      <c r="Y18" s="61"/>
      <c r="Z18" s="61"/>
      <c r="AA18" s="2"/>
      <c r="AB18" s="2"/>
      <c r="AC18" s="2"/>
    </row>
    <row r="19" spans="1:29" s="3" customFormat="1" ht="28.5" customHeight="1">
      <c r="A19" s="8" t="s">
        <v>40</v>
      </c>
      <c r="B19" s="36">
        <v>78</v>
      </c>
      <c r="C19" s="36">
        <v>39</v>
      </c>
      <c r="D19" s="36">
        <v>9</v>
      </c>
      <c r="E19" s="36">
        <v>30</v>
      </c>
      <c r="F19" s="36">
        <v>0</v>
      </c>
      <c r="G19" s="36">
        <v>39</v>
      </c>
      <c r="H19" s="36">
        <v>20</v>
      </c>
      <c r="I19" s="36">
        <v>12</v>
      </c>
      <c r="J19" s="36">
        <v>7</v>
      </c>
      <c r="K19" s="36">
        <v>39</v>
      </c>
      <c r="L19" s="51">
        <v>2</v>
      </c>
      <c r="M19" s="51">
        <v>1</v>
      </c>
      <c r="N19" s="51">
        <v>1035</v>
      </c>
      <c r="O19" s="52">
        <v>8.08</v>
      </c>
      <c r="P19" s="52">
        <v>4.04</v>
      </c>
      <c r="Q19" s="52">
        <v>4.04</v>
      </c>
      <c r="R19" s="52">
        <v>6.59</v>
      </c>
      <c r="S19" s="52">
        <v>0.11</v>
      </c>
      <c r="T19" s="52">
        <v>6.22</v>
      </c>
      <c r="U19" s="52">
        <v>0.26</v>
      </c>
      <c r="V19" s="52">
        <v>24.02</v>
      </c>
      <c r="W19" s="52">
        <v>12.12</v>
      </c>
      <c r="X19" s="52">
        <v>11.9</v>
      </c>
      <c r="Y19" s="61"/>
      <c r="Z19" s="61"/>
      <c r="AA19" s="2"/>
      <c r="AB19" s="2"/>
      <c r="AC19" s="2"/>
    </row>
    <row r="20" spans="1:29" s="3" customFormat="1" ht="22.5" customHeight="1">
      <c r="A20" s="8" t="s">
        <v>41</v>
      </c>
      <c r="B20" s="34">
        <f>C20+G20</f>
        <v>967</v>
      </c>
      <c r="C20" s="34">
        <f aca="true" t="shared" si="0" ref="C20:M20">SUM(C8:C19)</f>
        <v>350</v>
      </c>
      <c r="D20" s="34">
        <f t="shared" si="0"/>
        <v>115</v>
      </c>
      <c r="E20" s="34">
        <f t="shared" si="0"/>
        <v>147</v>
      </c>
      <c r="F20" s="34">
        <f t="shared" si="0"/>
        <v>88</v>
      </c>
      <c r="G20" s="34">
        <f t="shared" si="0"/>
        <v>617</v>
      </c>
      <c r="H20" s="34">
        <f t="shared" si="0"/>
        <v>375</v>
      </c>
      <c r="I20" s="34">
        <f t="shared" si="0"/>
        <v>115</v>
      </c>
      <c r="J20" s="34">
        <f t="shared" si="0"/>
        <v>127</v>
      </c>
      <c r="K20" s="34">
        <f t="shared" si="0"/>
        <v>584</v>
      </c>
      <c r="L20" s="34">
        <f t="shared" si="0"/>
        <v>29</v>
      </c>
      <c r="M20" s="34">
        <f t="shared" si="0"/>
        <v>8</v>
      </c>
      <c r="N20" s="34">
        <v>1035</v>
      </c>
      <c r="O20" s="53">
        <f>O19+O18+O17+O16+O15+O14+O13+O12+O11+O10+O9+O8</f>
        <v>102.733</v>
      </c>
      <c r="P20" s="53">
        <f aca="true" t="shared" si="1" ref="P20:X20">P8+P9+P10+P11+P12+P13+P14+P15+P16+P17+P18+P19</f>
        <v>37.238</v>
      </c>
      <c r="Q20" s="53">
        <f t="shared" si="1"/>
        <v>65.495</v>
      </c>
      <c r="R20" s="53">
        <f t="shared" si="1"/>
        <v>52.135999999999996</v>
      </c>
      <c r="S20" s="53">
        <f>S8+S9+S10+S11+S12+S13+S15+S14+S16+S17+S18+S19</f>
        <v>4.214</v>
      </c>
      <c r="T20" s="53">
        <f>T8+T9+T10+T11+T12+T13+T14+T15+T16+T17+T18+T19</f>
        <v>40.849999999999994</v>
      </c>
      <c r="U20" s="53">
        <f t="shared" si="1"/>
        <v>7.076</v>
      </c>
      <c r="V20" s="53">
        <f t="shared" si="1"/>
        <v>299.06749999999994</v>
      </c>
      <c r="W20" s="53">
        <f t="shared" si="1"/>
        <v>108.66000000000001</v>
      </c>
      <c r="X20" s="53">
        <f t="shared" si="1"/>
        <v>190.4075</v>
      </c>
      <c r="Y20" s="61"/>
      <c r="Z20" s="61"/>
      <c r="AA20" s="2"/>
      <c r="AB20" s="2"/>
      <c r="AC20" s="2"/>
    </row>
    <row r="21" spans="1:24" ht="25.5" customHeight="1">
      <c r="A21" s="18" t="s">
        <v>42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</row>
  </sheetData>
  <sheetProtection/>
  <mergeCells count="28">
    <mergeCell ref="A1:X1"/>
    <mergeCell ref="A2:X2"/>
    <mergeCell ref="C3:K3"/>
    <mergeCell ref="L3:M3"/>
    <mergeCell ref="P3:Q3"/>
    <mergeCell ref="S3:U3"/>
    <mergeCell ref="W3:X3"/>
    <mergeCell ref="Y3:Z3"/>
    <mergeCell ref="C4:F4"/>
    <mergeCell ref="G4:K4"/>
    <mergeCell ref="A21:X21"/>
    <mergeCell ref="A3:A5"/>
    <mergeCell ref="B3:B5"/>
    <mergeCell ref="L4:L5"/>
    <mergeCell ref="M4:M5"/>
    <mergeCell ref="N3:N5"/>
    <mergeCell ref="O3:O5"/>
    <mergeCell ref="P4:P5"/>
    <mergeCell ref="Q4:Q5"/>
    <mergeCell ref="R3:R5"/>
    <mergeCell ref="S4:S5"/>
    <mergeCell ref="T4:T5"/>
    <mergeCell ref="U4:U5"/>
    <mergeCell ref="V3:V5"/>
    <mergeCell ref="W4:W5"/>
    <mergeCell ref="X4:X5"/>
    <mergeCell ref="Y4:Y5"/>
    <mergeCell ref="Z4:Z5"/>
  </mergeCells>
  <printOptions/>
  <pageMargins left="0.6298611111111111" right="0.6298611111111111" top="0.9798611111111111" bottom="0.9798611111111111" header="0.5118055555555555" footer="0.5118055555555555"/>
  <pageSetup fitToHeight="0" horizontalDpi="600" verticalDpi="600" orientation="landscape" paperSize="8" scale="8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5"/>
  <sheetViews>
    <sheetView tabSelected="1" workbookViewId="0" topLeftCell="A1">
      <pane xSplit="1" topLeftCell="B1" activePane="topRight" state="frozen"/>
      <selection pane="topRight" activeCell="V22" sqref="V22"/>
    </sheetView>
  </sheetViews>
  <sheetFormatPr defaultColWidth="9.00390625" defaultRowHeight="14.25" customHeight="1"/>
  <cols>
    <col min="1" max="1" width="9.375" style="4" bestFit="1" customWidth="1"/>
    <col min="2" max="2" width="8.875" style="4" customWidth="1"/>
    <col min="3" max="11" width="7.25390625" style="4" customWidth="1"/>
    <col min="12" max="16" width="6.25390625" style="4" customWidth="1"/>
    <col min="17" max="17" width="5.375" style="4" customWidth="1"/>
    <col min="18" max="19" width="6.375" style="4" customWidth="1"/>
    <col min="20" max="20" width="12.375" style="4" customWidth="1"/>
    <col min="21" max="22" width="10.875" style="4" customWidth="1"/>
    <col min="23" max="26" width="10.50390625" style="4" customWidth="1"/>
    <col min="27" max="27" width="12.00390625" style="4" customWidth="1"/>
    <col min="28" max="28" width="10.50390625" style="4" customWidth="1"/>
    <col min="29" max="29" width="13.375" style="4" customWidth="1"/>
    <col min="30" max="30" width="11.625" style="4" bestFit="1" customWidth="1"/>
    <col min="31" max="34" width="9.00390625" style="4" customWidth="1"/>
    <col min="35" max="37" width="10.375" style="4" bestFit="1" customWidth="1"/>
    <col min="38" max="16384" width="9.00390625" style="4" customWidth="1"/>
  </cols>
  <sheetData>
    <row r="1" spans="1:29" s="1" customFormat="1" ht="35.25" customHeight="1">
      <c r="A1" s="5" t="s">
        <v>43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s="1" customFormat="1" ht="19.5" customHeight="1">
      <c r="A2" s="7" t="s">
        <v>44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s="2" customFormat="1" ht="17.25" customHeight="1">
      <c r="A3" s="8" t="s">
        <v>2</v>
      </c>
      <c r="B3" s="9" t="s">
        <v>45</v>
      </c>
      <c r="C3" s="9" t="s">
        <v>4</v>
      </c>
      <c r="D3" s="9"/>
      <c r="E3" s="9"/>
      <c r="F3" s="9"/>
      <c r="G3" s="9"/>
      <c r="H3" s="9"/>
      <c r="I3" s="9"/>
      <c r="J3" s="9"/>
      <c r="K3" s="9"/>
      <c r="L3" s="9" t="s">
        <v>5</v>
      </c>
      <c r="M3" s="9"/>
      <c r="N3" s="9"/>
      <c r="O3" s="9"/>
      <c r="P3" s="9"/>
      <c r="Q3" s="9"/>
      <c r="R3" s="9" t="s">
        <v>46</v>
      </c>
      <c r="S3" s="9" t="s">
        <v>47</v>
      </c>
      <c r="T3" s="9" t="s">
        <v>7</v>
      </c>
      <c r="U3" s="9" t="s">
        <v>4</v>
      </c>
      <c r="V3" s="19"/>
      <c r="W3" s="23" t="s">
        <v>8</v>
      </c>
      <c r="X3" s="23" t="s">
        <v>4</v>
      </c>
      <c r="Y3" s="23"/>
      <c r="Z3" s="23"/>
      <c r="AA3" s="9" t="s">
        <v>9</v>
      </c>
      <c r="AB3" s="9" t="s">
        <v>4</v>
      </c>
      <c r="AC3" s="9"/>
    </row>
    <row r="4" spans="1:29" s="2" customFormat="1" ht="19.5" customHeight="1">
      <c r="A4" s="8"/>
      <c r="B4" s="9"/>
      <c r="C4" s="9" t="s">
        <v>10</v>
      </c>
      <c r="D4" s="9"/>
      <c r="E4" s="9"/>
      <c r="F4" s="9"/>
      <c r="G4" s="9" t="s">
        <v>11</v>
      </c>
      <c r="H4" s="9"/>
      <c r="I4" s="9"/>
      <c r="J4" s="9"/>
      <c r="K4" s="9"/>
      <c r="L4" s="9" t="s">
        <v>12</v>
      </c>
      <c r="M4" s="19" t="s">
        <v>4</v>
      </c>
      <c r="N4" s="20"/>
      <c r="O4" s="20"/>
      <c r="P4" s="21"/>
      <c r="Q4" s="9" t="s">
        <v>13</v>
      </c>
      <c r="R4" s="9"/>
      <c r="S4" s="9"/>
      <c r="T4" s="9"/>
      <c r="U4" s="9" t="s">
        <v>14</v>
      </c>
      <c r="V4" s="19" t="s">
        <v>15</v>
      </c>
      <c r="W4" s="23"/>
      <c r="X4" s="23" t="s">
        <v>16</v>
      </c>
      <c r="Y4" s="23" t="s">
        <v>17</v>
      </c>
      <c r="Z4" s="23" t="s">
        <v>18</v>
      </c>
      <c r="AA4" s="9"/>
      <c r="AB4" s="9" t="s">
        <v>14</v>
      </c>
      <c r="AC4" s="9" t="s">
        <v>15</v>
      </c>
    </row>
    <row r="5" spans="1:29" s="2" customFormat="1" ht="73.5" customHeight="1">
      <c r="A5" s="8"/>
      <c r="B5" s="9"/>
      <c r="C5" s="9" t="s">
        <v>19</v>
      </c>
      <c r="D5" s="9" t="s">
        <v>20</v>
      </c>
      <c r="E5" s="8" t="s">
        <v>21</v>
      </c>
      <c r="F5" s="8" t="s">
        <v>22</v>
      </c>
      <c r="G5" s="9" t="s">
        <v>19</v>
      </c>
      <c r="H5" s="9" t="s">
        <v>20</v>
      </c>
      <c r="I5" s="8" t="s">
        <v>21</v>
      </c>
      <c r="J5" s="8" t="s">
        <v>22</v>
      </c>
      <c r="K5" s="8" t="s">
        <v>23</v>
      </c>
      <c r="L5" s="9"/>
      <c r="M5" s="9" t="s">
        <v>48</v>
      </c>
      <c r="N5" s="9" t="s">
        <v>49</v>
      </c>
      <c r="O5" s="9" t="s">
        <v>50</v>
      </c>
      <c r="P5" s="9" t="s">
        <v>51</v>
      </c>
      <c r="Q5" s="9"/>
      <c r="R5" s="9"/>
      <c r="S5" s="9"/>
      <c r="T5" s="9"/>
      <c r="U5" s="9"/>
      <c r="V5" s="19"/>
      <c r="W5" s="23"/>
      <c r="X5" s="23"/>
      <c r="Y5" s="23"/>
      <c r="Z5" s="23"/>
      <c r="AA5" s="9"/>
      <c r="AB5" s="9"/>
      <c r="AC5" s="9"/>
    </row>
    <row r="6" spans="1:29" s="2" customFormat="1" ht="25.5" customHeight="1">
      <c r="A6" s="10" t="s">
        <v>24</v>
      </c>
      <c r="B6" s="11" t="s">
        <v>25</v>
      </c>
      <c r="C6" s="11" t="s">
        <v>25</v>
      </c>
      <c r="D6" s="11" t="s">
        <v>25</v>
      </c>
      <c r="E6" s="11" t="s">
        <v>25</v>
      </c>
      <c r="F6" s="11" t="s">
        <v>25</v>
      </c>
      <c r="G6" s="11" t="s">
        <v>25</v>
      </c>
      <c r="H6" s="11" t="s">
        <v>25</v>
      </c>
      <c r="I6" s="11" t="s">
        <v>25</v>
      </c>
      <c r="J6" s="11" t="s">
        <v>25</v>
      </c>
      <c r="K6" s="11" t="s">
        <v>25</v>
      </c>
      <c r="L6" s="11" t="s">
        <v>25</v>
      </c>
      <c r="M6" s="11" t="s">
        <v>25</v>
      </c>
      <c r="N6" s="11" t="s">
        <v>25</v>
      </c>
      <c r="O6" s="11" t="s">
        <v>25</v>
      </c>
      <c r="P6" s="11" t="s">
        <v>25</v>
      </c>
      <c r="Q6" s="11" t="s">
        <v>25</v>
      </c>
      <c r="R6" s="11" t="s">
        <v>26</v>
      </c>
      <c r="S6" s="11" t="s">
        <v>26</v>
      </c>
      <c r="T6" s="11" t="s">
        <v>27</v>
      </c>
      <c r="U6" s="11" t="s">
        <v>27</v>
      </c>
      <c r="V6" s="24" t="s">
        <v>27</v>
      </c>
      <c r="W6" s="25" t="s">
        <v>27</v>
      </c>
      <c r="X6" s="25" t="s">
        <v>27</v>
      </c>
      <c r="Y6" s="25" t="s">
        <v>27</v>
      </c>
      <c r="Z6" s="25" t="s">
        <v>27</v>
      </c>
      <c r="AA6" s="11" t="s">
        <v>27</v>
      </c>
      <c r="AB6" s="11" t="s">
        <v>27</v>
      </c>
      <c r="AC6" s="11" t="s">
        <v>27</v>
      </c>
    </row>
    <row r="7" spans="1:45" s="2" customFormat="1" ht="18" customHeight="1">
      <c r="A7" s="8" t="s">
        <v>28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8">
        <v>9</v>
      </c>
      <c r="K7" s="8">
        <v>10</v>
      </c>
      <c r="L7" s="8">
        <v>11</v>
      </c>
      <c r="M7" s="8">
        <v>12</v>
      </c>
      <c r="N7" s="8">
        <v>13</v>
      </c>
      <c r="O7" s="8">
        <v>14</v>
      </c>
      <c r="P7" s="8">
        <v>15</v>
      </c>
      <c r="Q7" s="8">
        <v>16</v>
      </c>
      <c r="R7" s="8">
        <v>17</v>
      </c>
      <c r="S7" s="8">
        <v>18</v>
      </c>
      <c r="T7" s="8">
        <v>19</v>
      </c>
      <c r="U7" s="8">
        <v>20</v>
      </c>
      <c r="V7" s="8">
        <v>21</v>
      </c>
      <c r="W7" s="8">
        <v>22</v>
      </c>
      <c r="X7" s="8">
        <v>23</v>
      </c>
      <c r="Y7" s="8">
        <v>24</v>
      </c>
      <c r="Z7" s="8">
        <v>25</v>
      </c>
      <c r="AA7" s="8">
        <v>26</v>
      </c>
      <c r="AB7" s="8">
        <v>27</v>
      </c>
      <c r="AC7" s="8">
        <v>28</v>
      </c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</row>
    <row r="8" spans="1:29" s="3" customFormat="1" ht="30.75" customHeight="1">
      <c r="A8" s="10" t="s">
        <v>40</v>
      </c>
      <c r="B8" s="12">
        <v>65</v>
      </c>
      <c r="C8" s="12">
        <v>15</v>
      </c>
      <c r="D8" s="12">
        <v>12</v>
      </c>
      <c r="E8" s="12">
        <v>2</v>
      </c>
      <c r="F8" s="12">
        <v>1</v>
      </c>
      <c r="G8" s="12">
        <v>50</v>
      </c>
      <c r="H8" s="12">
        <v>49</v>
      </c>
      <c r="I8" s="12">
        <v>1</v>
      </c>
      <c r="J8" s="12">
        <v>0</v>
      </c>
      <c r="K8" s="12">
        <v>50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3</v>
      </c>
      <c r="R8" s="12">
        <v>1035</v>
      </c>
      <c r="S8" s="12">
        <v>1035</v>
      </c>
      <c r="T8" s="26">
        <v>6.7275</v>
      </c>
      <c r="U8" s="26">
        <v>1.5525</v>
      </c>
      <c r="V8" s="26">
        <v>5.175</v>
      </c>
      <c r="W8" s="27">
        <v>0.969</v>
      </c>
      <c r="X8" s="27">
        <v>0.488</v>
      </c>
      <c r="Y8" s="27">
        <v>0.444</v>
      </c>
      <c r="Z8" s="27">
        <v>0.037</v>
      </c>
      <c r="AA8" s="31">
        <v>20.8035</v>
      </c>
      <c r="AB8" s="32">
        <v>5.4855</v>
      </c>
      <c r="AC8" s="32">
        <v>15.318</v>
      </c>
    </row>
    <row r="9" spans="1:30" s="3" customFormat="1" ht="30.75" customHeight="1">
      <c r="A9" s="8" t="s">
        <v>34</v>
      </c>
      <c r="B9" s="13">
        <v>1326</v>
      </c>
      <c r="C9" s="13">
        <v>188</v>
      </c>
      <c r="D9" s="13">
        <v>170</v>
      </c>
      <c r="E9" s="13">
        <v>15</v>
      </c>
      <c r="F9" s="13">
        <v>3</v>
      </c>
      <c r="G9" s="13">
        <v>1138</v>
      </c>
      <c r="H9" s="13">
        <v>1138</v>
      </c>
      <c r="I9" s="13">
        <v>0</v>
      </c>
      <c r="J9" s="13">
        <v>0</v>
      </c>
      <c r="K9" s="13">
        <v>1138</v>
      </c>
      <c r="L9" s="13">
        <v>1</v>
      </c>
      <c r="M9" s="13">
        <v>0</v>
      </c>
      <c r="N9" s="13">
        <v>0</v>
      </c>
      <c r="O9" s="13">
        <v>0</v>
      </c>
      <c r="P9" s="13">
        <v>0</v>
      </c>
      <c r="Q9" s="13">
        <v>12</v>
      </c>
      <c r="R9" s="13">
        <v>1035</v>
      </c>
      <c r="S9" s="13">
        <v>1035</v>
      </c>
      <c r="T9" s="28">
        <v>137.241</v>
      </c>
      <c r="U9" s="13">
        <v>19.458</v>
      </c>
      <c r="V9" s="13">
        <v>117.783</v>
      </c>
      <c r="W9" s="28">
        <v>12.795</v>
      </c>
      <c r="X9" s="29">
        <v>10.464</v>
      </c>
      <c r="Y9" s="13">
        <v>2.22</v>
      </c>
      <c r="Z9" s="13">
        <v>0.111</v>
      </c>
      <c r="AA9" s="28">
        <v>414.828</v>
      </c>
      <c r="AB9" s="13">
        <v>58.6845</v>
      </c>
      <c r="AC9" s="13">
        <v>356.1435</v>
      </c>
      <c r="AD9" s="33"/>
    </row>
    <row r="10" spans="1:29" s="3" customFormat="1" ht="30.75" customHeight="1">
      <c r="A10" s="8" t="s">
        <v>35</v>
      </c>
      <c r="B10" s="12">
        <v>1827</v>
      </c>
      <c r="C10" s="12">
        <v>250</v>
      </c>
      <c r="D10" s="12">
        <v>183</v>
      </c>
      <c r="E10" s="12">
        <v>50</v>
      </c>
      <c r="F10" s="12">
        <v>17</v>
      </c>
      <c r="G10" s="12">
        <v>1577</v>
      </c>
      <c r="H10" s="12">
        <v>1513</v>
      </c>
      <c r="I10" s="12">
        <v>19</v>
      </c>
      <c r="J10" s="12">
        <v>45</v>
      </c>
      <c r="K10" s="12">
        <v>1131</v>
      </c>
      <c r="L10" s="12">
        <v>2</v>
      </c>
      <c r="M10" s="12">
        <v>0</v>
      </c>
      <c r="N10" s="12">
        <v>0</v>
      </c>
      <c r="O10" s="12">
        <v>0</v>
      </c>
      <c r="P10" s="12">
        <v>0</v>
      </c>
      <c r="Q10" s="12">
        <v>10</v>
      </c>
      <c r="R10" s="12">
        <v>1035</v>
      </c>
      <c r="S10" s="12">
        <v>1035</v>
      </c>
      <c r="T10" s="12">
        <v>200.2725</v>
      </c>
      <c r="U10" s="12">
        <v>32.689</v>
      </c>
      <c r="V10" s="12">
        <v>167.5835</v>
      </c>
      <c r="W10" s="12">
        <v>26.378</v>
      </c>
      <c r="X10" s="12">
        <v>13.592</v>
      </c>
      <c r="Y10" s="12">
        <v>10.492</v>
      </c>
      <c r="Z10" s="12">
        <v>2.294</v>
      </c>
      <c r="AA10" s="12">
        <v>600.093</v>
      </c>
      <c r="AB10" s="12">
        <v>100.344</v>
      </c>
      <c r="AC10" s="12">
        <v>499.749</v>
      </c>
    </row>
    <row r="11" spans="1:29" s="3" customFormat="1" ht="24" customHeight="1">
      <c r="A11" s="8" t="s">
        <v>36</v>
      </c>
      <c r="B11" s="14">
        <v>590</v>
      </c>
      <c r="C11" s="14">
        <v>97</v>
      </c>
      <c r="D11" s="14">
        <v>73</v>
      </c>
      <c r="E11" s="14">
        <v>18</v>
      </c>
      <c r="F11" s="14">
        <v>6</v>
      </c>
      <c r="G11" s="14">
        <v>493</v>
      </c>
      <c r="H11" s="14">
        <v>476</v>
      </c>
      <c r="I11" s="14">
        <v>8</v>
      </c>
      <c r="J11" s="14">
        <v>9</v>
      </c>
      <c r="K11" s="14">
        <v>493</v>
      </c>
      <c r="L11" s="14">
        <v>5</v>
      </c>
      <c r="M11" s="14">
        <v>0</v>
      </c>
      <c r="N11" s="14">
        <v>0</v>
      </c>
      <c r="O11" s="14">
        <v>0</v>
      </c>
      <c r="P11" s="14">
        <v>0</v>
      </c>
      <c r="Q11" s="14">
        <v>9</v>
      </c>
      <c r="R11" s="14">
        <v>1035</v>
      </c>
      <c r="S11" s="14">
        <v>1035</v>
      </c>
      <c r="T11" s="14">
        <v>61.065</v>
      </c>
      <c r="U11" s="14">
        <v>10.0395</v>
      </c>
      <c r="V11" s="14">
        <v>51.0255</v>
      </c>
      <c r="W11" s="14">
        <v>8.795</v>
      </c>
      <c r="X11" s="14">
        <v>4.392</v>
      </c>
      <c r="Y11" s="14">
        <v>3.848</v>
      </c>
      <c r="Z11" s="14">
        <v>0.555</v>
      </c>
      <c r="AA11" s="16">
        <v>184.1265</v>
      </c>
      <c r="AB11" s="16">
        <v>30.429</v>
      </c>
      <c r="AC11" s="16">
        <v>153.6975</v>
      </c>
    </row>
    <row r="12" spans="1:29" s="3" customFormat="1" ht="30.75" customHeight="1">
      <c r="A12" s="10" t="s">
        <v>37</v>
      </c>
      <c r="B12" s="15">
        <f>C12+G12</f>
        <v>1640</v>
      </c>
      <c r="C12" s="16">
        <f>D12+E12+F12</f>
        <v>486</v>
      </c>
      <c r="D12" s="16">
        <v>298</v>
      </c>
      <c r="E12" s="16">
        <v>90</v>
      </c>
      <c r="F12" s="16">
        <v>98</v>
      </c>
      <c r="G12" s="16">
        <f>H12+I12+J12</f>
        <v>1154</v>
      </c>
      <c r="H12" s="16">
        <v>1038</v>
      </c>
      <c r="I12" s="16">
        <v>63</v>
      </c>
      <c r="J12" s="16">
        <v>53</v>
      </c>
      <c r="K12" s="16">
        <v>1139</v>
      </c>
      <c r="L12" s="16">
        <v>3</v>
      </c>
      <c r="M12" s="22">
        <v>5</v>
      </c>
      <c r="N12" s="14">
        <v>0</v>
      </c>
      <c r="O12" s="14">
        <v>0</v>
      </c>
      <c r="P12" s="14">
        <v>0</v>
      </c>
      <c r="Q12" s="14">
        <v>13</v>
      </c>
      <c r="R12" s="14">
        <v>1035</v>
      </c>
      <c r="S12" s="14">
        <v>1035</v>
      </c>
      <c r="T12" s="16">
        <f>U12+V12</f>
        <v>169.73999999999998</v>
      </c>
      <c r="U12" s="16">
        <f>C12*0.1035</f>
        <v>50.300999999999995</v>
      </c>
      <c r="V12" s="16">
        <f>G12*0.1035</f>
        <v>119.439</v>
      </c>
      <c r="W12" s="16">
        <f>X12+Y12+Z12</f>
        <v>38.919</v>
      </c>
      <c r="X12" s="22">
        <f>(D12+H12)*0.008</f>
        <v>10.688</v>
      </c>
      <c r="Y12" s="22">
        <f>(E12+I12)*0.148</f>
        <v>22.644</v>
      </c>
      <c r="Z12" s="22">
        <f>(J12+F12)*0.037</f>
        <v>5.587</v>
      </c>
      <c r="AA12" s="16">
        <f>AB12+AC12</f>
        <v>512.118</v>
      </c>
      <c r="AB12" s="16">
        <v>152.352</v>
      </c>
      <c r="AC12" s="16">
        <v>359.766</v>
      </c>
    </row>
    <row r="13" spans="1:29" ht="33.75" customHeight="1">
      <c r="A13" s="8" t="s">
        <v>52</v>
      </c>
      <c r="B13" s="17">
        <f>C13+G13</f>
        <v>5448</v>
      </c>
      <c r="C13" s="17">
        <f aca="true" t="shared" si="0" ref="C13:L13">SUM(C8:C12)</f>
        <v>1036</v>
      </c>
      <c r="D13" s="17">
        <f t="shared" si="0"/>
        <v>736</v>
      </c>
      <c r="E13" s="17">
        <f t="shared" si="0"/>
        <v>175</v>
      </c>
      <c r="F13" s="17">
        <f t="shared" si="0"/>
        <v>125</v>
      </c>
      <c r="G13" s="17">
        <f t="shared" si="0"/>
        <v>4412</v>
      </c>
      <c r="H13" s="17">
        <f t="shared" si="0"/>
        <v>4214</v>
      </c>
      <c r="I13" s="17">
        <f t="shared" si="0"/>
        <v>91</v>
      </c>
      <c r="J13" s="17">
        <f t="shared" si="0"/>
        <v>107</v>
      </c>
      <c r="K13" s="17">
        <f t="shared" si="0"/>
        <v>3951</v>
      </c>
      <c r="L13" s="17">
        <f t="shared" si="0"/>
        <v>11</v>
      </c>
      <c r="M13" s="17">
        <f>SUM(M9:M12)</f>
        <v>5</v>
      </c>
      <c r="N13" s="17">
        <v>0</v>
      </c>
      <c r="O13" s="17">
        <v>0</v>
      </c>
      <c r="P13" s="17">
        <v>0</v>
      </c>
      <c r="Q13" s="17">
        <v>32</v>
      </c>
      <c r="R13" s="17">
        <v>1035</v>
      </c>
      <c r="S13" s="17">
        <v>1035</v>
      </c>
      <c r="T13" s="17">
        <f>U13+V13</f>
        <v>575.0459999999999</v>
      </c>
      <c r="U13" s="17">
        <f>SUM(U8:U12)</f>
        <v>114.03999999999999</v>
      </c>
      <c r="V13" s="17">
        <f>SUM(V8:V12)</f>
        <v>461.006</v>
      </c>
      <c r="W13" s="17">
        <f>X13+Y13+Z13</f>
        <v>87.856</v>
      </c>
      <c r="X13" s="17">
        <f>SUM(X8:X12)</f>
        <v>39.624</v>
      </c>
      <c r="Y13" s="17">
        <f>SUM(Y8:Y12)</f>
        <v>39.647999999999996</v>
      </c>
      <c r="Z13" s="17">
        <f>SUM(Z8:Z12)</f>
        <v>8.584</v>
      </c>
      <c r="AA13" s="17">
        <f>AB13+AC13</f>
        <v>1731.969</v>
      </c>
      <c r="AB13" s="17">
        <f>SUM(AB8:AB12)</f>
        <v>347.295</v>
      </c>
      <c r="AC13" s="17">
        <f>SUM(AC8:AC12)</f>
        <v>1384.674</v>
      </c>
    </row>
    <row r="15" spans="1:28" ht="14.25" customHeight="1">
      <c r="A15" s="18" t="s">
        <v>53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</row>
  </sheetData>
  <sheetProtection/>
  <mergeCells count="28">
    <mergeCell ref="A1:AC1"/>
    <mergeCell ref="A2:AC2"/>
    <mergeCell ref="C3:K3"/>
    <mergeCell ref="L3:Q3"/>
    <mergeCell ref="U3:V3"/>
    <mergeCell ref="X3:Z3"/>
    <mergeCell ref="AB3:AC3"/>
    <mergeCell ref="C4:F4"/>
    <mergeCell ref="G4:K4"/>
    <mergeCell ref="M4:P4"/>
    <mergeCell ref="AD7:AS7"/>
    <mergeCell ref="A15:AB15"/>
    <mergeCell ref="A3:A5"/>
    <mergeCell ref="B3:B5"/>
    <mergeCell ref="L4:L5"/>
    <mergeCell ref="Q4:Q5"/>
    <mergeCell ref="R3:R5"/>
    <mergeCell ref="S3:S5"/>
    <mergeCell ref="T3:T5"/>
    <mergeCell ref="U4:U5"/>
    <mergeCell ref="V4:V5"/>
    <mergeCell ref="W3:W5"/>
    <mergeCell ref="X4:X5"/>
    <mergeCell ref="Y4:Y5"/>
    <mergeCell ref="Z4:Z5"/>
    <mergeCell ref="AA3:AA5"/>
    <mergeCell ref="AB4:AB5"/>
    <mergeCell ref="AC4:AC5"/>
  </mergeCells>
  <printOptions/>
  <pageMargins left="0.5902777777777778" right="0.4722222222222222" top="0.98" bottom="0.98" header="0.51" footer="0.51"/>
  <pageSetup fitToHeight="1" fitToWidth="1" orientation="landscape" paperSize="8" scale="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洋洋妈</cp:lastModifiedBy>
  <cp:lastPrinted>2014-11-12T07:31:08Z</cp:lastPrinted>
  <dcterms:created xsi:type="dcterms:W3CDTF">1996-12-17T01:32:42Z</dcterms:created>
  <dcterms:modified xsi:type="dcterms:W3CDTF">2022-05-18T02:19:59Z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D0380494DA19440EB17050B0AC9E661D</vt:lpwstr>
  </property>
  <property fmtid="{D5CDD505-2E9C-101B-9397-08002B2CF9AE}" pid="5" name="KSOReadingLayo">
    <vt:bool>true</vt:bool>
  </property>
</Properties>
</file>